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24226"/>
  <xr:revisionPtr revIDLastSave="0" documentId="8_{61B2CE85-AF03-456C-9306-829F5CD13B4C}" xr6:coauthVersionLast="47" xr6:coauthVersionMax="47" xr10:uidLastSave="{00000000-0000-0000-0000-000000000000}"/>
  <workbookProtection workbookAlgorithmName="SHA-512" workbookHashValue="Hn15d3hP+5PXpSYtCq6JMVsCS8kPC+ugFTtkZ75oohuijFieHwy9wUc7MkaPWIj3eCdJ1u598d5cp6xPYSZYwQ==" workbookSaltValue="F46dNXfdJr5gnMee0NorJQ==" workbookSpinCount="100000" lockStructure="1"/>
  <bookViews>
    <workbookView xWindow="-120" yWindow="-120" windowWidth="29040" windowHeight="15720" xr2:uid="{612AD403-540F-4E25-A9CC-C2B0ED901425}"/>
  </bookViews>
  <sheets>
    <sheet name="AANVRAAG" sheetId="1" r:id="rId1"/>
    <sheet name="DEELNEMERSLIJST" sheetId="8" r:id="rId2"/>
    <sheet name="GESTOPTE PRAKTIJKEN" sheetId="11" r:id="rId3"/>
    <sheet name="HULPBLAD GEM. TARIEF E-HEALTH" sheetId="9" r:id="rId4"/>
    <sheet name="BEHEER" sheetId="7" state="hidden" r:id="rId5"/>
  </sheets>
  <externalReferences>
    <externalReference r:id="rId6"/>
  </externalReferences>
  <definedNames>
    <definedName name="aantal_patiënten_norm">[1]BEHEER!$C$4</definedName>
    <definedName name="aantal_patiënten_werkelijk">[1]AANVRAAG!$C$79</definedName>
    <definedName name="aantal_uren_facilitering">[1]AANVRAAG!#REF!</definedName>
    <definedName name="aantal_uren_norm">[1]BEHEER!$C$3</definedName>
    <definedName name="aantal_uren_norm_regulier">[1]BEHEER!$C$10</definedName>
    <definedName name="aantal_uren_regulier">[1]AANVRAAG!$C$80</definedName>
    <definedName name="Aanvraagformulier">BEHEER!$B$2</definedName>
    <definedName name="_xlnm.Print_Area" localSheetId="0">AANVRAAG!$A$1:$D$51</definedName>
    <definedName name="_xlnm.Print_Area" localSheetId="1">DEELNEMERSLIJST!$A:$D</definedName>
    <definedName name="_xlnm.Print_Area" localSheetId="2">'GESTOPTE PRAKTIJKEN'!$A:$B</definedName>
    <definedName name="bedrag_maximaal_facilitering">[1]AANVRAAG!#REF!</definedName>
    <definedName name="Jaar">BEHEER!$B$3</definedName>
    <definedName name="max_tarief_CET">BEHEER!$B$13</definedName>
    <definedName name="max_tarief_regulier">BEHEER!$B$9</definedName>
    <definedName name="normpraktijk">BEHEER!$B$7</definedName>
    <definedName name="normuren_regulier">BEHEER!$B$8</definedName>
    <definedName name="percentage_facilitering_norm">[1]BEHEER!$C$7</definedName>
    <definedName name="percentage_regulier_norm">[1]BEHEER!$C$6</definedName>
    <definedName name="tarief_maximaal">[1]BEHEER!$C$5</definedName>
    <definedName name="tarief_maximaal_facilitering">[1]BEHEER!$C$9</definedName>
    <definedName name="tarief_maximaal_regulier">[1]BEHEER!$C$8</definedName>
    <definedName name="tarief_maximum_kwartaal">[1]BEHEER!$C$12</definedName>
    <definedName name="Versie">BEHEER!$B$4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1" i="7" l="1"/>
  <c r="B130" i="7"/>
  <c r="B123" i="7"/>
  <c r="B13" i="1"/>
  <c r="A33" i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A7" i="1" l="1"/>
  <c r="B7" i="1"/>
  <c r="C7" i="1"/>
  <c r="C89" i="7"/>
  <c r="B89" i="7" s="1"/>
  <c r="C88" i="7"/>
  <c r="B88" i="7" s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2" i="8"/>
  <c r="B90" i="7" l="1"/>
  <c r="C12" i="9"/>
  <c r="E11" i="9"/>
  <c r="E10" i="9"/>
  <c r="E9" i="9"/>
  <c r="E8" i="9"/>
  <c r="E7" i="9"/>
  <c r="E12" i="9" l="1"/>
  <c r="C15" i="9" s="1"/>
  <c r="B112" i="7" l="1"/>
  <c r="B13" i="7"/>
  <c r="B71" i="7"/>
  <c r="B73" i="7" s="1"/>
  <c r="B76" i="7"/>
  <c r="A72" i="7"/>
  <c r="B65" i="7"/>
  <c r="B77" i="7" l="1"/>
  <c r="C12" i="7"/>
  <c r="A61" i="7" l="1"/>
  <c r="B60" i="7"/>
  <c r="B62" i="7" s="1"/>
  <c r="B66" i="7" s="1"/>
  <c r="C8" i="7" l="1"/>
  <c r="C13" i="7" l="1"/>
  <c r="B20" i="7" l="1"/>
  <c r="B21" i="7"/>
  <c r="B19" i="7"/>
  <c r="D36" i="7" l="1"/>
  <c r="C36" i="7"/>
  <c r="B27" i="7" l="1"/>
  <c r="B26" i="7"/>
  <c r="B24" i="7"/>
  <c r="B23" i="7"/>
  <c r="B17" i="7"/>
  <c r="D36" i="1"/>
  <c r="D35" i="1"/>
  <c r="D34" i="1"/>
  <c r="B148" i="7"/>
  <c r="B153" i="7" s="1"/>
  <c r="D33" i="1"/>
  <c r="A135" i="7"/>
  <c r="B135" i="7"/>
  <c r="A136" i="7"/>
  <c r="B136" i="7"/>
  <c r="A139" i="7"/>
  <c r="B139" i="7"/>
  <c r="A137" i="7"/>
  <c r="B137" i="7"/>
  <c r="B138" i="7" s="1"/>
  <c r="C137" i="7" s="1"/>
  <c r="A140" i="7"/>
  <c r="B140" i="7"/>
  <c r="A143" i="7"/>
  <c r="B143" i="7"/>
  <c r="A141" i="7"/>
  <c r="B141" i="7"/>
  <c r="B142" i="7" s="1"/>
  <c r="C141" i="7" s="1"/>
  <c r="A144" i="7"/>
  <c r="B144" i="7"/>
  <c r="B133" i="7"/>
  <c r="B134" i="7" s="1"/>
  <c r="A133" i="7"/>
  <c r="B126" i="7"/>
  <c r="C133" i="7" l="1"/>
  <c r="C37" i="7"/>
  <c r="D37" i="7"/>
  <c r="C38" i="7"/>
  <c r="D38" i="7"/>
  <c r="C39" i="7" l="1"/>
  <c r="C114" i="7"/>
  <c r="C115" i="7"/>
  <c r="C116" i="7"/>
  <c r="C112" i="7"/>
  <c r="C111" i="7"/>
  <c r="B113" i="7"/>
  <c r="A13" i="1"/>
  <c r="A12" i="1"/>
  <c r="B109" i="7"/>
  <c r="B108" i="7"/>
  <c r="B99" i="7"/>
  <c r="B98" i="7"/>
  <c r="B118" i="7" l="1"/>
  <c r="C85" i="7" l="1"/>
  <c r="B85" i="7" s="1"/>
  <c r="C84" i="7"/>
  <c r="B84" i="7" s="1"/>
  <c r="C83" i="7"/>
  <c r="B83" i="7" s="1"/>
  <c r="C82" i="7"/>
  <c r="B82" i="7" s="1"/>
  <c r="B86" i="7" l="1"/>
  <c r="B101" i="7"/>
  <c r="B160" i="7"/>
  <c r="C18" i="1" l="1"/>
  <c r="B16" i="7" s="1"/>
  <c r="B102" i="7"/>
  <c r="B161" i="7"/>
  <c r="B162" i="7"/>
  <c r="B30" i="7" l="1"/>
  <c r="B31" i="7" s="1"/>
  <c r="B32" i="7" s="1"/>
  <c r="B45" i="7" s="1"/>
  <c r="A64" i="7"/>
  <c r="A75" i="7"/>
  <c r="A59" i="7"/>
  <c r="C40" i="7"/>
  <c r="A71" i="7"/>
  <c r="A76" i="7"/>
  <c r="A70" i="7"/>
  <c r="A60" i="7"/>
  <c r="A62" i="7" s="1"/>
  <c r="D40" i="7"/>
  <c r="A65" i="7"/>
  <c r="C163" i="7"/>
  <c r="C162" i="7" s="1"/>
  <c r="C165" i="7" s="1"/>
  <c r="B6" i="1" s="1"/>
  <c r="C2" i="11" s="1"/>
  <c r="B163" i="7"/>
  <c r="B165" i="7" s="1"/>
  <c r="C41" i="7" l="1"/>
  <c r="B46" i="7" s="1"/>
  <c r="B103" i="7"/>
  <c r="B156" i="7" s="1"/>
  <c r="C30" i="7"/>
  <c r="C31" i="7"/>
  <c r="A73" i="7"/>
  <c r="A77" i="7" s="1"/>
  <c r="A66" i="7"/>
  <c r="B52" i="7"/>
  <c r="B33" i="7"/>
  <c r="D45" i="7" s="1"/>
  <c r="C9" i="7"/>
  <c r="C42" i="7" l="1"/>
  <c r="D46" i="7" s="1"/>
  <c r="D39" i="1" s="1"/>
  <c r="B47" i="7"/>
  <c r="B53" i="7"/>
  <c r="A44" i="1" s="1"/>
  <c r="D38" i="1"/>
  <c r="C38" i="1"/>
  <c r="C32" i="7"/>
  <c r="A1" i="1"/>
  <c r="C39" i="1" l="1"/>
  <c r="C7" i="7"/>
  <c r="C48" i="7" l="1"/>
  <c r="B48" i="7" s="1"/>
  <c r="B54" i="7" l="1"/>
  <c r="C49" i="7"/>
  <c r="B111" i="7"/>
  <c r="B114" i="7"/>
  <c r="B115" i="7"/>
  <c r="B116" i="7"/>
  <c r="A111" i="7"/>
  <c r="A112" i="7"/>
  <c r="A114" i="7"/>
  <c r="A115" i="7"/>
  <c r="A116" i="7"/>
  <c r="C55" i="7" l="1"/>
  <c r="A45" i="1" s="1"/>
  <c r="B49" i="7"/>
  <c r="B55" i="7" s="1"/>
  <c r="B50" i="7"/>
  <c r="B117" i="7" l="1"/>
  <c r="B155" i="7" l="1"/>
  <c r="B157" i="7" s="1"/>
  <c r="D41" i="1" l="1"/>
  <c r="C40" i="1"/>
  <c r="D40" i="1"/>
  <c r="C41" i="1"/>
</calcChain>
</file>

<file path=xl/sharedStrings.xml><?xml version="1.0" encoding="utf-8"?>
<sst xmlns="http://schemas.openxmlformats.org/spreadsheetml/2006/main" count="235" uniqueCount="189">
  <si>
    <t>Dit betreft een</t>
  </si>
  <si>
    <t>Datum ingang van deze
aanvraag / wijziging</t>
  </si>
  <si>
    <t>Aanvraagformulier</t>
  </si>
  <si>
    <t>Jaar</t>
  </si>
  <si>
    <t>Versie</t>
  </si>
  <si>
    <t>De aanvrager verklaart dat alle gegevens naar waarheid zijn ingevuld.</t>
  </si>
  <si>
    <t>Celnaam</t>
  </si>
  <si>
    <t>Waarde</t>
  </si>
  <si>
    <t>Indien alle vragen zijn beantwoord,
verzoeken wij u om dit aanvraag-/wijzigingsformulier te mailen aan:</t>
  </si>
  <si>
    <t>Normpraktijk</t>
  </si>
  <si>
    <t>De aanvrager is</t>
  </si>
  <si>
    <t>één praktijk</t>
  </si>
  <si>
    <t>Aantal patiënten</t>
  </si>
  <si>
    <t>SWV</t>
  </si>
  <si>
    <t>rz.huisartsen@cz.nl</t>
  </si>
  <si>
    <t>Tekst</t>
  </si>
  <si>
    <t>Praktijk AGB</t>
  </si>
  <si>
    <t>Naam praktijk</t>
  </si>
  <si>
    <t>Toelichting</t>
  </si>
  <si>
    <t>Dit blok zijn standaardwaarden, maximale tarieven enz.</t>
  </si>
  <si>
    <t>Dit blok controleert of alles compleet en correct is ingevuld.</t>
  </si>
  <si>
    <t>Tabblad verbergen</t>
  </si>
  <si>
    <t>Tabblad beveiligen</t>
  </si>
  <si>
    <t>A2</t>
  </si>
  <si>
    <t>Als in cel AA2 "Tabblad verbergen" staat, dan wordt dat tabblad verborgen.</t>
  </si>
  <si>
    <t>Als cel AA3 leeg is, dan staat de cursor volgende keer op cel A1.</t>
  </si>
  <si>
    <t>Als in cel AA3 een celverwijzing staat, bijvoorbeeld B2, dan staat de cursor de volgende keer op die cel.</t>
  </si>
  <si>
    <t>ctrl + shift + O = complete beveiliging opheffen</t>
  </si>
  <si>
    <t>ctrl + shift + B = complete beveiliging inschakelen en dan gebeurd het volgende:</t>
  </si>
  <si>
    <t>B2</t>
  </si>
  <si>
    <t>maxtarief * uren inzet / normuren * normpraktijk / aantal pat.</t>
  </si>
  <si>
    <t>Beveiligingstrucs</t>
  </si>
  <si>
    <t>Bovenstaande geldt voor alle tabbladen.</t>
  </si>
  <si>
    <t>berekening start kwartaal</t>
  </si>
  <si>
    <t>aanvraagdatum</t>
  </si>
  <si>
    <t>maand</t>
  </si>
  <si>
    <t>jaar</t>
  </si>
  <si>
    <t>dag</t>
  </si>
  <si>
    <t>start kwartaal</t>
  </si>
  <si>
    <t>huidig kwartaal</t>
  </si>
  <si>
    <t>volgend kwartaal</t>
  </si>
  <si>
    <t>eerste maand van kwartaal</t>
  </si>
  <si>
    <t>Naam aanvragende organisatie</t>
  </si>
  <si>
    <t>Vul gegevens deelnemende huisartsenpraktijken op tabblad DEELNEMERSLIJST.
Deze worden hieronder gebruikt om het tarief te berekenen.</t>
  </si>
  <si>
    <t>Rekenpatiënten</t>
  </si>
  <si>
    <t>Datum aanvraag</t>
  </si>
  <si>
    <t>Toets op volledigheid en juistheid invullen formulier</t>
  </si>
  <si>
    <t>Is er iets ingevuld in kolom A</t>
  </si>
  <si>
    <t>Is er iets ingevuld in kolom B</t>
  </si>
  <si>
    <t>Is er iets ingevuld in kolom C</t>
  </si>
  <si>
    <t>Is er iets ingevuld in kolom D</t>
  </si>
  <si>
    <t>compleet</t>
  </si>
  <si>
    <t>fout</t>
  </si>
  <si>
    <t>nieuwe aanvraag POH-GGZ</t>
  </si>
  <si>
    <t>wijziging POH-GGZ</t>
  </si>
  <si>
    <t>een samenwerkingsverband van meerdere huisartsenpraktijken</t>
  </si>
  <si>
    <t>één huisartsenpraktijk</t>
  </si>
  <si>
    <t>Maximum kwartaaltarief</t>
  </si>
  <si>
    <t>Totaal aantal patiënten dat is ingeschreven bij de deelnemende huisartsen</t>
  </si>
  <si>
    <t>Totaal aantal uur per week aan personele inzet praktijkondersteuning GGZ</t>
  </si>
  <si>
    <t>Aantal uren invullen.
(Een half uur invullen als 0,5)</t>
  </si>
  <si>
    <t>Aantal consultaties (door psychiater of psycholoog) per jaar</t>
  </si>
  <si>
    <t>Alleen hele getallen en voor 4 kwartalen, ongeacht datum ingang/wijziging.</t>
  </si>
  <si>
    <t>Gemiddelde duur per consultatie</t>
  </si>
  <si>
    <t>Aantal minuten invullen</t>
  </si>
  <si>
    <t>Gemiddeld uurtarief</t>
  </si>
  <si>
    <t>Tarief in Euro's invullen.</t>
  </si>
  <si>
    <t>Welke eHealth programma's zet u in?</t>
  </si>
  <si>
    <t>Totaal aantal eHealthtrajecten per jaar</t>
  </si>
  <si>
    <t>Gemiddeld tarief eHealthtrajecten
(Zie hulpblad gem. tarief eHealth)</t>
  </si>
  <si>
    <t>Welke triage-instrumenten zet u in?</t>
  </si>
  <si>
    <t>Aantal digitale triages per jaar</t>
  </si>
  <si>
    <t>Gemiddeld tarief per digitale triage</t>
  </si>
  <si>
    <t>aanvraag</t>
  </si>
  <si>
    <t>wijziging</t>
  </si>
  <si>
    <t>minimum datum</t>
  </si>
  <si>
    <t>maximum datum</t>
  </si>
  <si>
    <t>rechtspersoon</t>
  </si>
  <si>
    <t>modulebedrag/consulten</t>
  </si>
  <si>
    <t>Personele inzet</t>
  </si>
  <si>
    <t>Wel consultaties</t>
  </si>
  <si>
    <t>Wel e-health</t>
  </si>
  <si>
    <t>Wel digitale triages</t>
  </si>
  <si>
    <t>1
2
3</t>
  </si>
  <si>
    <t>Naam tekenbevoegde persoon</t>
  </si>
  <si>
    <t>Telefoon</t>
  </si>
  <si>
    <t>E-mail</t>
  </si>
  <si>
    <t>verklaringen</t>
  </si>
  <si>
    <t>Namens alle deelnemers</t>
  </si>
  <si>
    <t>Geen andere gelden</t>
  </si>
  <si>
    <t>Opleidings- en taak eisen</t>
  </si>
  <si>
    <t>Waarheid</t>
  </si>
  <si>
    <t>Beleid</t>
  </si>
  <si>
    <t>Namens èn swv/rechtsp.</t>
  </si>
  <si>
    <t>START VAN: DE HIERONDER NIET-BEVEILIGDE CELLEN MOGEN NIET BEVEILIGD WORDEN, WANT DAN KUN JE DE HOKJES OP TABBLAD AANVRAAG NIET AANVINKEN</t>
  </si>
  <si>
    <t>Aantal consultaties</t>
  </si>
  <si>
    <t>Duur (minuten)</t>
  </si>
  <si>
    <t>Uurtarief</t>
  </si>
  <si>
    <t>Aantal e-healthtrajecten</t>
  </si>
  <si>
    <t>Gemiddeld tarief</t>
  </si>
  <si>
    <t>Aantal digitale triages</t>
  </si>
  <si>
    <t>Ingevulde gegevens</t>
  </si>
  <si>
    <t>Tarief voor reguliere inzet</t>
  </si>
  <si>
    <t>Bedrag consultatie</t>
  </si>
  <si>
    <t>Bedrag eHealth</t>
  </si>
  <si>
    <t>Bedrag digitale triages</t>
  </si>
  <si>
    <t>Optelling van bovenstaande</t>
  </si>
  <si>
    <t>Personele inzet POH-GGZ</t>
  </si>
  <si>
    <t>Totaal bedrag per jaar kosten CET</t>
  </si>
  <si>
    <t>Per patiënt per jaar kosten CET</t>
  </si>
  <si>
    <t>Tarief voor CET</t>
  </si>
  <si>
    <t>Maximum tarief CET</t>
  </si>
  <si>
    <t>REGULIERE INZET</t>
  </si>
  <si>
    <t>FACILITERING</t>
  </si>
  <si>
    <t>Nza-tariefbeschikking</t>
  </si>
  <si>
    <t>CZ beleid</t>
  </si>
  <si>
    <t>Totaal tarief</t>
  </si>
  <si>
    <t>Moduletarief (11201)</t>
  </si>
  <si>
    <t>Aanv. moduletarief (31343)</t>
  </si>
  <si>
    <t>afgerond</t>
  </si>
  <si>
    <t>Controle</t>
  </si>
  <si>
    <t>Procentuele inzet</t>
  </si>
  <si>
    <t>(in echt voorbeeld: normpraktijk (2.350); werkelijk (3.000); inzet (5,5)</t>
  </si>
  <si>
    <t>(in echt voorbeeld: norminzet (12); maximum Nza-tarief (3,18)</t>
  </si>
  <si>
    <t>Werkelijke inzet per normpr.</t>
  </si>
  <si>
    <t>CZ Berekening regulier</t>
  </si>
  <si>
    <t>CZ Berekening CET</t>
  </si>
  <si>
    <t>T.b.v. tabblad AANVRAAG</t>
  </si>
  <si>
    <t>Normuren regulier</t>
  </si>
  <si>
    <t>indien meer, dan voorleggen inkoper</t>
  </si>
  <si>
    <t>NZA Rekenvoorbeeld 1 (berekening om te gebruiken ter controle)</t>
  </si>
  <si>
    <t>in echt voorbeeld:  totale kosten facilitering per kwartaal (1.000); werkelijk aantal patiënten (3.000)</t>
  </si>
  <si>
    <t>Totaal maximaal moduletarief per patiënt per kwartaal</t>
  </si>
  <si>
    <t>NZA Rekenvoorbeeld 2 (berekening om te gebruiken ter controle)</t>
  </si>
  <si>
    <t>(in echt voorbeeld: normpraktijk (2.350); werkelijk (3.000); inzet (14)</t>
  </si>
  <si>
    <t>Meer dan het maximum?</t>
  </si>
  <si>
    <t>Max uren CET</t>
  </si>
  <si>
    <t>Tarief CET</t>
  </si>
  <si>
    <t>n.v.t.</t>
  </si>
  <si>
    <t>Teksten t.b.v. tabblad AANVRAAG</t>
  </si>
  <si>
    <t>Compleet ingevuld?</t>
  </si>
  <si>
    <t>Fouten aanwezig?</t>
  </si>
  <si>
    <t>Compleet en correct ingevuld?</t>
  </si>
  <si>
    <t>Compleet</t>
  </si>
  <si>
    <t>Berekend concept tarief voor CET
(eHealth, consultatie en digitale triage)</t>
  </si>
  <si>
    <t>Berekend concept tarief voor personele inzet</t>
  </si>
  <si>
    <t>Vul uw gegevens in de gele cellen.</t>
  </si>
  <si>
    <t>Het gemiddelde tarief wordt voor u uitgerekend.</t>
  </si>
  <si>
    <t>e-health programma</t>
  </si>
  <si>
    <t>aantal trajecten per jaar</t>
  </si>
  <si>
    <t>tarief</t>
  </si>
  <si>
    <t>totaal</t>
  </si>
  <si>
    <t>Naam a</t>
  </si>
  <si>
    <t>Naam b</t>
  </si>
  <si>
    <t>Naam c</t>
  </si>
  <si>
    <t>Naam d</t>
  </si>
  <si>
    <t>Naam e</t>
  </si>
  <si>
    <t>Gemiddeld tarief e-healthtrajecten</t>
  </si>
  <si>
    <t>Vul dit in op tabblad aanvraag.</t>
  </si>
  <si>
    <t>C7</t>
  </si>
  <si>
    <t>Automatisch,
als tabblad deelnemerslijst is ingevuld.</t>
  </si>
  <si>
    <t>B5</t>
  </si>
  <si>
    <t>Als in cel AA1 "Tabblad beveiligen" staat, dan wordt dat tabblad beveiligd.</t>
  </si>
  <si>
    <r>
      <t xml:space="preserve">Datum aanvraag
</t>
    </r>
    <r>
      <rPr>
        <i/>
        <sz val="8"/>
        <color theme="1"/>
        <rFont val="Arial"/>
        <family val="2"/>
      </rPr>
      <t>Moet gelijk zijn aan datum verzending</t>
    </r>
  </si>
  <si>
    <t>=ALS.FOUT(ALS(NIET(OF(B33;C42));C48;0);"")</t>
  </si>
  <si>
    <t>=ALS.FOUT(ALS(NIET(OF(B33;C42));C49;0);"")</t>
  </si>
  <si>
    <t>Dit betreft tabblad DEELNEMERSLIJST</t>
  </si>
  <si>
    <t>Dit betreft tabblad GESTOPTE PRAKTIJKEN</t>
  </si>
  <si>
    <t>Gestopte praktijken JA</t>
  </si>
  <si>
    <t>Gestopte praktijken NEE</t>
  </si>
  <si>
    <t>Einddatum deelname</t>
  </si>
  <si>
    <r>
      <t xml:space="preserve">Datum ingang deelname
</t>
    </r>
    <r>
      <rPr>
        <b/>
        <sz val="8"/>
        <color theme="1"/>
        <rFont val="Arial"/>
        <family val="2"/>
      </rPr>
      <t>(eerste dag van een kwartaal)</t>
    </r>
  </si>
  <si>
    <t>Vul de gele cellen in.
(Gebruik uitsluitend de versie die op moment van verzending op de website staat.)</t>
  </si>
  <si>
    <t>POH-GGZ</t>
  </si>
  <si>
    <t>incl.CET</t>
  </si>
  <si>
    <t>Zet u CET-gelden in?</t>
  </si>
  <si>
    <t>Geen apart maximum CET, het maximum is het maximum kwartaaltarief.</t>
  </si>
  <si>
    <t>Concept moduletarief POH-GGZ</t>
  </si>
  <si>
    <t>Concept aanvullend moduletarief POH-GGZ</t>
  </si>
  <si>
    <r>
      <rPr>
        <sz val="10"/>
        <color theme="1"/>
        <rFont val="Arial"/>
        <family val="2"/>
      </rPr>
      <t xml:space="preserve">De aanvrager verklaart dat de POH-GGZ voldoet aan de opleidingseisen en competenties volgens het </t>
    </r>
    <r>
      <rPr>
        <u/>
        <sz val="10"/>
        <color rgb="FF0000FF"/>
        <rFont val="Arial"/>
        <family val="2"/>
      </rPr>
      <t>functie- en competentieprofiel</t>
    </r>
    <r>
      <rPr>
        <sz val="10"/>
        <color theme="1"/>
        <rFont val="Arial"/>
        <family val="2"/>
      </rPr>
      <t xml:space="preserve"> van de eigen beroepsgroep.</t>
    </r>
  </si>
  <si>
    <t>De aanvrager verklaart te voldoen aan de voorwaarden, zoals vermeld op www.cz.nl</t>
  </si>
  <si>
    <t>Deze is vervallen, maar laat ik hier staan, zodat de formules niet aangepast hoeven te worden.</t>
  </si>
  <si>
    <t>modulebedrag</t>
  </si>
  <si>
    <t>consulten</t>
  </si>
  <si>
    <t>CET-gelden</t>
  </si>
  <si>
    <t>CET-gelden ja</t>
  </si>
  <si>
    <t>CET-gelden nee</t>
  </si>
  <si>
    <t xml:space="preserve">       ja
       nee</t>
  </si>
  <si>
    <t>een Regionale Huisartsen Organisatie (RHO) of een andere rechtspersoon die POH-GGZ organiseert voor meerdere huisartsenpraktijken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</si>
</sst>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€&quot;\ #,##0.00_-"/>
    <numFmt numFmtId="167" formatCode="d\ mmmm\ yyyy"/>
    <numFmt numFmtId="168" formatCode="_-[$€-413]\ * #,##0.00_-;_-[$€-413]\ * #,##0.00\-;_-[$€-413]\ * &quot;-&quot;??_-;_-@_-"/>
    <numFmt numFmtId="169" formatCode="&quot;€&quot;\ #,##0.000_-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0000FF"/>
      <name val="Arial"/>
      <family val="2"/>
    </font>
    <font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32" fillId="3" borderId="0" xfId="0" applyFont="1" applyFill="1"/>
    <xf numFmtId="0" fontId="31" fillId="2" borderId="11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vertical="center"/>
    </xf>
    <xf numFmtId="0" fontId="34" fillId="2" borderId="15" xfId="0" applyFont="1" applyFill="1" applyBorder="1" applyAlignment="1">
      <alignment vertical="center"/>
    </xf>
    <xf numFmtId="0" fontId="34" fillId="2" borderId="17" xfId="0" applyFont="1" applyFill="1" applyBorder="1" applyAlignment="1">
      <alignment vertical="center" wrapText="1"/>
    </xf>
    <xf numFmtId="0" fontId="31" fillId="2" borderId="10" xfId="0" applyFont="1" applyFill="1" applyBorder="1" applyAlignment="1">
      <alignment vertical="center" wrapText="1"/>
    </xf>
    <xf numFmtId="0" fontId="31" fillId="2" borderId="13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vertical="center" wrapText="1"/>
    </xf>
    <xf numFmtId="0" fontId="31" fillId="0" borderId="0" xfId="0" applyFont="1"/>
    <xf numFmtId="0" fontId="29" fillId="0" borderId="1" xfId="0" applyFont="1" applyBorder="1"/>
    <xf numFmtId="0" fontId="31" fillId="0" borderId="0" xfId="0" applyFont="1" applyAlignment="1">
      <alignment horizontal="left"/>
    </xf>
    <xf numFmtId="0" fontId="31" fillId="0" borderId="1" xfId="0" applyFont="1" applyBorder="1"/>
    <xf numFmtId="0" fontId="34" fillId="0" borderId="0" xfId="0" applyFont="1" applyAlignment="1">
      <alignment horizontal="center" vertical="top"/>
    </xf>
    <xf numFmtId="166" fontId="31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27" fillId="3" borderId="0" xfId="0" applyFont="1" applyFill="1"/>
    <xf numFmtId="0" fontId="26" fillId="0" borderId="0" xfId="0" applyFont="1"/>
    <xf numFmtId="0" fontId="25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24" fillId="0" borderId="0" xfId="0" applyFont="1"/>
    <xf numFmtId="0" fontId="31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23" fillId="0" borderId="0" xfId="0" applyFont="1"/>
    <xf numFmtId="0" fontId="34" fillId="2" borderId="2" xfId="0" applyFont="1" applyFill="1" applyBorder="1" applyAlignment="1">
      <alignment vertical="center" wrapText="1"/>
    </xf>
    <xf numFmtId="0" fontId="23" fillId="0" borderId="1" xfId="0" applyFont="1" applyBorder="1"/>
    <xf numFmtId="0" fontId="34" fillId="2" borderId="15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left" vertical="center"/>
    </xf>
    <xf numFmtId="0" fontId="34" fillId="2" borderId="32" xfId="0" applyFont="1" applyFill="1" applyBorder="1" applyAlignment="1">
      <alignment vertical="top"/>
    </xf>
    <xf numFmtId="0" fontId="31" fillId="2" borderId="23" xfId="0" applyFont="1" applyFill="1" applyBorder="1" applyAlignment="1">
      <alignment vertical="center" wrapText="1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wrapText="1"/>
    </xf>
    <xf numFmtId="0" fontId="24" fillId="2" borderId="0" xfId="0" applyFont="1" applyFill="1"/>
    <xf numFmtId="0" fontId="28" fillId="2" borderId="0" xfId="0" applyFont="1" applyFill="1" applyAlignment="1">
      <alignment horizontal="center" wrapText="1"/>
    </xf>
    <xf numFmtId="0" fontId="28" fillId="3" borderId="1" xfId="0" applyFont="1" applyFill="1" applyBorder="1"/>
    <xf numFmtId="0" fontId="34" fillId="3" borderId="1" xfId="0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/>
    </xf>
    <xf numFmtId="0" fontId="34" fillId="3" borderId="0" xfId="0" applyFont="1" applyFill="1" applyAlignment="1">
      <alignment horizontal="center" wrapText="1"/>
    </xf>
    <xf numFmtId="0" fontId="22" fillId="0" borderId="1" xfId="0" applyFont="1" applyBorder="1"/>
    <xf numFmtId="0" fontId="42" fillId="0" borderId="0" xfId="0" applyFont="1"/>
    <xf numFmtId="0" fontId="21" fillId="3" borderId="0" xfId="0" applyFont="1" applyFill="1"/>
    <xf numFmtId="0" fontId="34" fillId="2" borderId="33" xfId="0" applyFont="1" applyFill="1" applyBorder="1" applyAlignment="1">
      <alignment vertical="top"/>
    </xf>
    <xf numFmtId="0" fontId="21" fillId="2" borderId="22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/>
    </xf>
    <xf numFmtId="0" fontId="31" fillId="2" borderId="19" xfId="0" applyFont="1" applyFill="1" applyBorder="1" applyAlignment="1">
      <alignment vertical="center" wrapText="1"/>
    </xf>
    <xf numFmtId="3" fontId="21" fillId="2" borderId="3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/>
      <protection locked="0"/>
    </xf>
    <xf numFmtId="168" fontId="21" fillId="2" borderId="48" xfId="0" applyNumberFormat="1" applyFont="1" applyFill="1" applyBorder="1" applyAlignment="1" applyProtection="1">
      <alignment horizontal="center" vertical="center"/>
      <protection locked="0"/>
    </xf>
    <xf numFmtId="0" fontId="21" fillId="2" borderId="49" xfId="0" applyFont="1" applyFill="1" applyBorder="1" applyAlignment="1">
      <alignment horizontal="left" vertical="center" wrapText="1"/>
    </xf>
    <xf numFmtId="164" fontId="21" fillId="2" borderId="3" xfId="3" applyFont="1" applyFill="1" applyBorder="1" applyAlignment="1" applyProtection="1">
      <alignment horizontal="center" vertical="center"/>
    </xf>
    <xf numFmtId="2" fontId="21" fillId="2" borderId="25" xfId="0" applyNumberFormat="1" applyFont="1" applyFill="1" applyBorder="1" applyAlignment="1">
      <alignment vertical="center" wrapText="1"/>
    </xf>
    <xf numFmtId="164" fontId="21" fillId="2" borderId="1" xfId="3" applyFont="1" applyFill="1" applyBorder="1" applyAlignment="1" applyProtection="1">
      <alignment horizontal="left" vertical="center"/>
    </xf>
    <xf numFmtId="2" fontId="21" fillId="2" borderId="50" xfId="0" applyNumberFormat="1" applyFont="1" applyFill="1" applyBorder="1" applyAlignment="1">
      <alignment vertical="center" wrapText="1"/>
    </xf>
    <xf numFmtId="168" fontId="34" fillId="2" borderId="51" xfId="0" applyNumberFormat="1" applyFont="1" applyFill="1" applyBorder="1" applyAlignment="1">
      <alignment horizontal="center" vertical="center"/>
    </xf>
    <xf numFmtId="2" fontId="21" fillId="2" borderId="24" xfId="0" applyNumberFormat="1" applyFont="1" applyFill="1" applyBorder="1" applyAlignment="1">
      <alignment horizontal="left" vertical="center" wrapText="1"/>
    </xf>
    <xf numFmtId="168" fontId="34" fillId="2" borderId="54" xfId="0" applyNumberFormat="1" applyFont="1" applyFill="1" applyBorder="1" applyAlignment="1">
      <alignment horizontal="center" vertical="center"/>
    </xf>
    <xf numFmtId="2" fontId="21" fillId="2" borderId="9" xfId="0" applyNumberFormat="1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2" fontId="21" fillId="2" borderId="49" xfId="0" applyNumberFormat="1" applyFont="1" applyFill="1" applyBorder="1" applyAlignment="1">
      <alignment horizontal="left" vertical="top" wrapText="1"/>
    </xf>
    <xf numFmtId="0" fontId="20" fillId="0" borderId="1" xfId="0" applyFont="1" applyBorder="1"/>
    <xf numFmtId="0" fontId="20" fillId="0" borderId="0" xfId="0" applyFont="1" applyAlignment="1">
      <alignment horizontal="left" vertical="top"/>
    </xf>
    <xf numFmtId="0" fontId="22" fillId="0" borderId="0" xfId="0" applyFont="1"/>
    <xf numFmtId="0" fontId="19" fillId="3" borderId="0" xfId="0" applyFont="1" applyFill="1"/>
    <xf numFmtId="14" fontId="3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 applyProtection="1">
      <alignment horizontal="left"/>
      <protection locked="0"/>
    </xf>
    <xf numFmtId="0" fontId="19" fillId="0" borderId="1" xfId="0" applyFont="1" applyBorder="1"/>
    <xf numFmtId="168" fontId="21" fillId="2" borderId="27" xfId="0" applyNumberFormat="1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>
      <alignment horizontal="left" vertical="center" wrapText="1"/>
    </xf>
    <xf numFmtId="3" fontId="21" fillId="2" borderId="51" xfId="0" applyNumberFormat="1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>
      <alignment horizontal="left" vertical="center" wrapText="1"/>
    </xf>
    <xf numFmtId="0" fontId="31" fillId="2" borderId="57" xfId="0" applyFont="1" applyFill="1" applyBorder="1" applyAlignment="1">
      <alignment vertical="center" wrapText="1"/>
    </xf>
    <xf numFmtId="0" fontId="19" fillId="2" borderId="38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left" vertical="center"/>
    </xf>
    <xf numFmtId="0" fontId="31" fillId="2" borderId="7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3" fontId="31" fillId="0" borderId="1" xfId="2" applyNumberFormat="1" applyFont="1" applyFill="1" applyBorder="1" applyAlignment="1" applyProtection="1">
      <alignment horizontal="left"/>
      <protection locked="0"/>
    </xf>
    <xf numFmtId="0" fontId="21" fillId="0" borderId="1" xfId="0" applyFont="1" applyBorder="1"/>
    <xf numFmtId="166" fontId="31" fillId="0" borderId="1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1" fillId="0" borderId="1" xfId="0" applyFont="1" applyBorder="1" applyAlignment="1">
      <alignment horizontal="left" vertical="top"/>
    </xf>
    <xf numFmtId="14" fontId="23" fillId="0" borderId="1" xfId="0" applyNumberFormat="1" applyFont="1" applyBorder="1" applyAlignment="1">
      <alignment horizontal="center"/>
    </xf>
    <xf numFmtId="0" fontId="23" fillId="0" borderId="27" xfId="0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top"/>
    </xf>
    <xf numFmtId="3" fontId="31" fillId="3" borderId="1" xfId="0" applyNumberFormat="1" applyFont="1" applyFill="1" applyBorder="1" applyAlignment="1">
      <alignment horizontal="left"/>
    </xf>
    <xf numFmtId="0" fontId="31" fillId="3" borderId="1" xfId="0" applyFont="1" applyFill="1" applyBorder="1" applyAlignment="1">
      <alignment horizontal="left"/>
    </xf>
    <xf numFmtId="164" fontId="19" fillId="0" borderId="1" xfId="3" applyFont="1" applyFill="1" applyBorder="1" applyAlignment="1" applyProtection="1">
      <alignment horizontal="center" vertical="center"/>
    </xf>
    <xf numFmtId="2" fontId="19" fillId="0" borderId="1" xfId="0" applyNumberFormat="1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left" vertical="center"/>
    </xf>
    <xf numFmtId="166" fontId="34" fillId="0" borderId="1" xfId="0" applyNumberFormat="1" applyFont="1" applyBorder="1" applyAlignment="1">
      <alignment horizontal="left"/>
    </xf>
    <xf numFmtId="0" fontId="34" fillId="0" borderId="0" xfId="0" applyFont="1" applyAlignment="1">
      <alignment horizontal="left" vertical="top"/>
    </xf>
    <xf numFmtId="0" fontId="17" fillId="0" borderId="1" xfId="0" applyFont="1" applyBorder="1"/>
    <xf numFmtId="2" fontId="17" fillId="0" borderId="1" xfId="0" applyNumberFormat="1" applyFont="1" applyBorder="1" applyAlignment="1">
      <alignment horizontal="left" vertical="center" wrapText="1"/>
    </xf>
    <xf numFmtId="164" fontId="34" fillId="0" borderId="1" xfId="3" applyFont="1" applyFill="1" applyBorder="1" applyAlignment="1" applyProtection="1">
      <alignment horizontal="center" vertical="center"/>
    </xf>
    <xf numFmtId="166" fontId="31" fillId="0" borderId="1" xfId="0" applyNumberFormat="1" applyFont="1" applyBorder="1" applyAlignment="1">
      <alignment horizontal="left"/>
    </xf>
    <xf numFmtId="2" fontId="31" fillId="0" borderId="1" xfId="0" applyNumberFormat="1" applyFont="1" applyBorder="1" applyAlignment="1">
      <alignment horizontal="left"/>
    </xf>
    <xf numFmtId="10" fontId="31" fillId="0" borderId="1" xfId="4" applyNumberFormat="1" applyFont="1" applyFill="1" applyBorder="1" applyAlignment="1" applyProtection="1">
      <alignment horizontal="left"/>
    </xf>
    <xf numFmtId="166" fontId="34" fillId="0" borderId="0" xfId="0" applyNumberFormat="1" applyFont="1" applyAlignment="1">
      <alignment horizontal="left"/>
    </xf>
    <xf numFmtId="166" fontId="31" fillId="0" borderId="0" xfId="0" applyNumberFormat="1" applyFont="1" applyAlignment="1">
      <alignment horizontal="center" vertical="top"/>
    </xf>
    <xf numFmtId="166" fontId="31" fillId="4" borderId="1" xfId="0" applyNumberFormat="1" applyFont="1" applyFill="1" applyBorder="1" applyAlignment="1">
      <alignment horizontal="left"/>
    </xf>
    <xf numFmtId="0" fontId="16" fillId="0" borderId="1" xfId="0" applyFont="1" applyBorder="1"/>
    <xf numFmtId="0" fontId="17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15" fillId="0" borderId="1" xfId="0" applyFont="1" applyBorder="1"/>
    <xf numFmtId="169" fontId="31" fillId="0" borderId="1" xfId="0" applyNumberFormat="1" applyFont="1" applyBorder="1" applyAlignment="1">
      <alignment horizontal="left"/>
    </xf>
    <xf numFmtId="0" fontId="27" fillId="0" borderId="0" xfId="0" applyFont="1" applyAlignment="1">
      <alignment horizontal="left" vertical="top" wrapText="1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/>
    <xf numFmtId="0" fontId="14" fillId="0" borderId="0" xfId="0" applyFont="1" applyAlignment="1">
      <alignment horizontal="left" vertical="top"/>
    </xf>
    <xf numFmtId="0" fontId="14" fillId="3" borderId="0" xfId="0" applyFont="1" applyFill="1"/>
    <xf numFmtId="0" fontId="16" fillId="0" borderId="0" xfId="0" applyFont="1"/>
    <xf numFmtId="0" fontId="18" fillId="2" borderId="43" xfId="0" applyFont="1" applyFill="1" applyBorder="1"/>
    <xf numFmtId="0" fontId="31" fillId="2" borderId="14" xfId="0" applyFont="1" applyFill="1" applyBorder="1" applyAlignment="1">
      <alignment horizontal="left"/>
    </xf>
    <xf numFmtId="0" fontId="31" fillId="2" borderId="14" xfId="0" applyFont="1" applyFill="1" applyBorder="1" applyAlignment="1">
      <alignment horizontal="center" vertical="top"/>
    </xf>
    <xf numFmtId="0" fontId="27" fillId="2" borderId="42" xfId="0" applyFont="1" applyFill="1" applyBorder="1" applyAlignment="1">
      <alignment horizontal="left" vertical="top"/>
    </xf>
    <xf numFmtId="0" fontId="18" fillId="2" borderId="13" xfId="0" applyFont="1" applyFill="1" applyBorder="1"/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center" vertical="top"/>
    </xf>
    <xf numFmtId="0" fontId="27" fillId="2" borderId="58" xfId="0" applyFont="1" applyFill="1" applyBorder="1" applyAlignment="1">
      <alignment horizontal="left" vertical="top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/>
    </xf>
    <xf numFmtId="0" fontId="31" fillId="2" borderId="58" xfId="0" applyFont="1" applyFill="1" applyBorder="1"/>
    <xf numFmtId="0" fontId="40" fillId="2" borderId="23" xfId="0" applyFont="1" applyFill="1" applyBorder="1" applyAlignment="1">
      <alignment vertical="center"/>
    </xf>
    <xf numFmtId="0" fontId="40" fillId="2" borderId="23" xfId="0" applyFont="1" applyFill="1" applyBorder="1" applyAlignment="1">
      <alignment horizontal="left" vertical="center"/>
    </xf>
    <xf numFmtId="0" fontId="27" fillId="2" borderId="45" xfId="0" applyFont="1" applyFill="1" applyBorder="1" applyAlignment="1">
      <alignment horizontal="left" vertical="top"/>
    </xf>
    <xf numFmtId="0" fontId="16" fillId="2" borderId="13" xfId="0" applyFont="1" applyFill="1" applyBorder="1"/>
    <xf numFmtId="0" fontId="31" fillId="2" borderId="13" xfId="0" applyFont="1" applyFill="1" applyBorder="1" applyAlignment="1">
      <alignment horizontal="left"/>
    </xf>
    <xf numFmtId="0" fontId="16" fillId="2" borderId="46" xfId="0" applyFont="1" applyFill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166" fontId="31" fillId="2" borderId="1" xfId="0" applyNumberFormat="1" applyFont="1" applyFill="1" applyBorder="1" applyAlignment="1">
      <alignment horizontal="left"/>
    </xf>
    <xf numFmtId="0" fontId="27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166" fontId="31" fillId="0" borderId="0" xfId="0" applyNumberFormat="1" applyFont="1" applyAlignment="1">
      <alignment horizontal="left"/>
    </xf>
    <xf numFmtId="0" fontId="43" fillId="3" borderId="0" xfId="0" applyFont="1" applyFill="1" applyAlignment="1">
      <alignment wrapText="1"/>
    </xf>
    <xf numFmtId="0" fontId="38" fillId="2" borderId="0" xfId="0" applyFont="1" applyFill="1" applyAlignment="1">
      <alignment vertical="top" wrapText="1"/>
    </xf>
    <xf numFmtId="0" fontId="44" fillId="3" borderId="0" xfId="0" applyFont="1" applyFill="1"/>
    <xf numFmtId="0" fontId="13" fillId="2" borderId="0" xfId="0" applyFont="1" applyFill="1"/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0" fontId="13" fillId="5" borderId="1" xfId="0" applyFont="1" applyFill="1" applyBorder="1" applyAlignment="1" applyProtection="1">
      <alignment vertical="top" wrapText="1"/>
      <protection locked="0"/>
    </xf>
    <xf numFmtId="164" fontId="13" fillId="5" borderId="1" xfId="3" applyFont="1" applyFill="1" applyBorder="1" applyAlignment="1" applyProtection="1">
      <alignment vertical="top" wrapText="1"/>
      <protection locked="0"/>
    </xf>
    <xf numFmtId="164" fontId="13" fillId="2" borderId="1" xfId="3" applyFont="1" applyFill="1" applyBorder="1" applyAlignment="1">
      <alignment vertical="top" wrapText="1"/>
    </xf>
    <xf numFmtId="164" fontId="34" fillId="2" borderId="6" xfId="3" applyFont="1" applyFill="1" applyBorder="1" applyAlignment="1">
      <alignment vertical="center" wrapText="1"/>
    </xf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23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4" fontId="28" fillId="2" borderId="1" xfId="0" applyNumberFormat="1" applyFont="1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 applyProtection="1">
      <alignment wrapText="1"/>
      <protection locked="0"/>
    </xf>
    <xf numFmtId="3" fontId="21" fillId="2" borderId="3" xfId="0" applyNumberFormat="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left"/>
      <protection locked="0"/>
    </xf>
    <xf numFmtId="0" fontId="13" fillId="2" borderId="25" xfId="0" applyFont="1" applyFill="1" applyBorder="1" applyAlignment="1">
      <alignment horizontal="left" vertical="top" wrapText="1"/>
    </xf>
    <xf numFmtId="0" fontId="13" fillId="3" borderId="0" xfId="0" applyFont="1" applyFill="1"/>
    <xf numFmtId="0" fontId="12" fillId="0" borderId="0" xfId="0" applyFont="1"/>
    <xf numFmtId="0" fontId="23" fillId="2" borderId="1" xfId="0" applyFont="1" applyFill="1" applyBorder="1"/>
    <xf numFmtId="14" fontId="23" fillId="4" borderId="1" xfId="0" applyNumberFormat="1" applyFont="1" applyFill="1" applyBorder="1" applyAlignment="1">
      <alignment horizontal="center"/>
    </xf>
    <xf numFmtId="0" fontId="11" fillId="0" borderId="0" xfId="0" quotePrefix="1" applyFont="1"/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/>
    <xf numFmtId="14" fontId="9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0" xfId="0" applyFont="1"/>
    <xf numFmtId="0" fontId="8" fillId="0" borderId="1" xfId="0" applyFont="1" applyBorder="1"/>
    <xf numFmtId="167" fontId="9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14" fontId="28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wrapText="1"/>
      <protection locked="0"/>
    </xf>
    <xf numFmtId="14" fontId="34" fillId="3" borderId="1" xfId="0" applyNumberFormat="1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left"/>
      <protection locked="0"/>
    </xf>
    <xf numFmtId="0" fontId="35" fillId="0" borderId="0" xfId="0" applyFont="1" applyAlignment="1">
      <alignment vertical="top"/>
    </xf>
    <xf numFmtId="0" fontId="21" fillId="2" borderId="31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1" xfId="0" applyFont="1" applyBorder="1"/>
    <xf numFmtId="0" fontId="19" fillId="0" borderId="0" xfId="0" applyFont="1"/>
    <xf numFmtId="167" fontId="3" fillId="2" borderId="3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38" fillId="2" borderId="6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0" fontId="36" fillId="2" borderId="12" xfId="1" applyFont="1" applyFill="1" applyBorder="1" applyAlignment="1" applyProtection="1">
      <alignment horizontal="center" vertical="center" wrapText="1"/>
      <protection locked="0"/>
    </xf>
    <xf numFmtId="0" fontId="36" fillId="2" borderId="8" xfId="1" applyFont="1" applyFill="1" applyBorder="1" applyAlignment="1" applyProtection="1">
      <alignment horizontal="center" vertical="center" wrapText="1"/>
      <protection locked="0"/>
    </xf>
    <xf numFmtId="0" fontId="36" fillId="2" borderId="9" xfId="1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1" fillId="2" borderId="47" xfId="0" applyFont="1" applyFill="1" applyBorder="1" applyAlignment="1">
      <alignment horizontal="left" vertical="center" wrapText="1"/>
    </xf>
    <xf numFmtId="0" fontId="32" fillId="2" borderId="4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  <protection locked="0"/>
    </xf>
    <xf numFmtId="0" fontId="23" fillId="2" borderId="20" xfId="0" applyFont="1" applyFill="1" applyBorder="1" applyAlignment="1" applyProtection="1">
      <alignment horizontal="left" vertical="center" wrapText="1"/>
      <protection locked="0"/>
    </xf>
    <xf numFmtId="0" fontId="23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39" xfId="0" quotePrefix="1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37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49" fontId="2" fillId="2" borderId="39" xfId="0" quotePrefix="1" applyNumberFormat="1" applyFont="1" applyFill="1" applyBorder="1" applyAlignment="1" applyProtection="1">
      <alignment horizontal="left" vertical="center" wrapText="1"/>
      <protection locked="0"/>
    </xf>
    <xf numFmtId="49" fontId="23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quotePrefix="1" applyFont="1" applyBorder="1" applyAlignment="1" applyProtection="1">
      <alignment vertical="center"/>
      <protection locked="0"/>
    </xf>
    <xf numFmtId="0" fontId="23" fillId="0" borderId="36" xfId="0" quotePrefix="1" applyFont="1" applyBorder="1" applyAlignment="1" applyProtection="1">
      <alignment vertical="center"/>
      <protection locked="0"/>
    </xf>
    <xf numFmtId="0" fontId="23" fillId="0" borderId="37" xfId="0" quotePrefix="1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23" fillId="2" borderId="16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0" fontId="31" fillId="2" borderId="16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67" fontId="23" fillId="2" borderId="22" xfId="0" applyNumberFormat="1" applyFont="1" applyFill="1" applyBorder="1" applyAlignment="1" applyProtection="1">
      <alignment horizontal="left" vertical="center" wrapText="1" indent="2"/>
      <protection locked="0"/>
    </xf>
    <xf numFmtId="0" fontId="21" fillId="2" borderId="14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horizontal="left" vertical="center" wrapText="1"/>
    </xf>
    <xf numFmtId="167" fontId="23" fillId="2" borderId="1" xfId="0" applyNumberFormat="1" applyFont="1" applyFill="1" applyBorder="1" applyAlignment="1">
      <alignment horizontal="left" vertical="center" wrapText="1" indent="2"/>
    </xf>
    <xf numFmtId="167" fontId="23" fillId="2" borderId="22" xfId="0" applyNumberFormat="1" applyFont="1" applyFill="1" applyBorder="1" applyAlignment="1">
      <alignment horizontal="left" vertical="center" wrapText="1" indent="2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167" fontId="41" fillId="2" borderId="59" xfId="0" applyNumberFormat="1" applyFont="1" applyFill="1" applyBorder="1" applyAlignment="1">
      <alignment horizontal="center" vertical="center" wrapText="1"/>
    </xf>
    <xf numFmtId="167" fontId="41" fillId="2" borderId="56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21" fillId="2" borderId="53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51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/>
    </xf>
    <xf numFmtId="0" fontId="21" fillId="2" borderId="48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4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0" fontId="21" fillId="2" borderId="44" xfId="0" applyFont="1" applyFill="1" applyBorder="1" applyAlignment="1">
      <alignment horizontal="left" vertical="center" wrapText="1"/>
    </xf>
    <xf numFmtId="0" fontId="21" fillId="2" borderId="45" xfId="0" applyFont="1" applyFill="1" applyBorder="1" applyAlignment="1">
      <alignment horizontal="left" vertical="center" wrapText="1"/>
    </xf>
    <xf numFmtId="0" fontId="46" fillId="2" borderId="2" xfId="1" applyFont="1" applyFill="1" applyBorder="1" applyAlignment="1" applyProtection="1">
      <alignment horizontal="left" vertical="center" wrapText="1"/>
    </xf>
    <xf numFmtId="0" fontId="46" fillId="2" borderId="1" xfId="1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21" fillId="2" borderId="48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 wrapText="1"/>
    </xf>
    <xf numFmtId="0" fontId="21" fillId="2" borderId="60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 applyProtection="1">
      <alignment horizontal="left" vertical="top"/>
      <protection locked="0"/>
    </xf>
    <xf numFmtId="0" fontId="21" fillId="2" borderId="11" xfId="0" applyFont="1" applyFill="1" applyBorder="1" applyAlignment="1" applyProtection="1">
      <alignment horizontal="left" vertical="top"/>
      <protection locked="0"/>
    </xf>
    <xf numFmtId="0" fontId="21" fillId="2" borderId="46" xfId="0" applyFont="1" applyFill="1" applyBorder="1" applyAlignment="1" applyProtection="1">
      <alignment horizontal="left" vertical="top"/>
      <protection locked="0"/>
    </xf>
    <xf numFmtId="0" fontId="21" fillId="2" borderId="24" xfId="0" applyFont="1" applyFill="1" applyBorder="1" applyAlignment="1" applyProtection="1">
      <alignment horizontal="left" vertical="top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</cellXfs>
  <cellStyles count="6">
    <cellStyle name="Hyperlink" xfId="1" builtinId="8"/>
    <cellStyle name="Hyperlink 2" xfId="5" xr:uid="{0B547327-8D3E-48B7-B74A-E88115BBEF17}"/>
    <cellStyle name="Komma" xfId="2" builtinId="3"/>
    <cellStyle name="Procent" xfId="4" builtinId="5"/>
    <cellStyle name="Standaard" xfId="0" builtinId="0"/>
    <cellStyle name="Valuta" xfId="3" builtinId="4"/>
  </cellStyles>
  <dxfs count="5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5050"/>
      <color rgb="FFFFFF99"/>
      <color rgb="FF0000FF"/>
      <color rgb="FF99FF66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EHEER!$B$96" noThreeD="1"/>
</file>

<file path=xl/ctrlProps/ctrlProp10.xml><?xml version="1.0" encoding="utf-8"?>
<formControlPr xmlns="http://schemas.microsoft.com/office/spreadsheetml/2009/9/main" objectType="CheckBox" fmlaLink="BEHEER!$B$121" noThreeD="1"/>
</file>

<file path=xl/ctrlProps/ctrlProp11.xml><?xml version="1.0" encoding="utf-8"?>
<formControlPr xmlns="http://schemas.microsoft.com/office/spreadsheetml/2009/9/main" objectType="CheckBox" fmlaLink="BEHEER!$B$147" noThreeD="1"/>
</file>

<file path=xl/ctrlProps/ctrlProp12.xml><?xml version="1.0" encoding="utf-8"?>
<formControlPr xmlns="http://schemas.microsoft.com/office/spreadsheetml/2009/9/main" objectType="CheckBox" fmlaLink="BEHEER!$B$92" noThreeD="1"/>
</file>

<file path=xl/ctrlProps/ctrlProp13.xml><?xml version="1.0" encoding="utf-8"?>
<formControlPr xmlns="http://schemas.microsoft.com/office/spreadsheetml/2009/9/main" objectType="CheckBox" fmlaLink="BEHEER!$B$93" noThreeD="1"/>
</file>

<file path=xl/ctrlProps/ctrlProp14.xml><?xml version="1.0" encoding="utf-8"?>
<formControlPr xmlns="http://schemas.microsoft.com/office/spreadsheetml/2009/9/main" objectType="CheckBox" fmlaLink="BEHEER!$B$128" noThreeD="1"/>
</file>

<file path=xl/ctrlProps/ctrlProp15.xml><?xml version="1.0" encoding="utf-8"?>
<formControlPr xmlns="http://schemas.microsoft.com/office/spreadsheetml/2009/9/main" objectType="CheckBox" fmlaLink="BEHEER!$B$129" noThreeD="1"/>
</file>

<file path=xl/ctrlProps/ctrlProp16.xml><?xml version="1.0" encoding="utf-8"?>
<formControlPr xmlns="http://schemas.microsoft.com/office/spreadsheetml/2009/9/main" objectType="CheckBox" fmlaLink="BEHEER!$B$122" noThreeD="1"/>
</file>

<file path=xl/ctrlProps/ctrlProp2.xml><?xml version="1.0" encoding="utf-8"?>
<formControlPr xmlns="http://schemas.microsoft.com/office/spreadsheetml/2009/9/main" objectType="CheckBox" fmlaLink="BEHEER!$B$151" noThreeD="1"/>
</file>

<file path=xl/ctrlProps/ctrlProp3.xml><?xml version="1.0" encoding="utf-8"?>
<formControlPr xmlns="http://schemas.microsoft.com/office/spreadsheetml/2009/9/main" objectType="CheckBox" fmlaLink="BEHEER!$B$152" noThreeD="1"/>
</file>

<file path=xl/ctrlProps/ctrlProp4.xml><?xml version="1.0" encoding="utf-8"?>
<formControlPr xmlns="http://schemas.microsoft.com/office/spreadsheetml/2009/9/main" objectType="CheckBox" fmlaLink="BEHEER!$B$97" noThreeD="1"/>
</file>

<file path=xl/ctrlProps/ctrlProp5.xml><?xml version="1.0" encoding="utf-8"?>
<formControlPr xmlns="http://schemas.microsoft.com/office/spreadsheetml/2009/9/main" objectType="CheckBox" fmlaLink="BEHEER!$B$105" noThreeD="1"/>
</file>

<file path=xl/ctrlProps/ctrlProp6.xml><?xml version="1.0" encoding="utf-8"?>
<formControlPr xmlns="http://schemas.microsoft.com/office/spreadsheetml/2009/9/main" objectType="CheckBox" fmlaLink="BEHEER!$B$106" noThreeD="1"/>
</file>

<file path=xl/ctrlProps/ctrlProp7.xml><?xml version="1.0" encoding="utf-8"?>
<formControlPr xmlns="http://schemas.microsoft.com/office/spreadsheetml/2009/9/main" objectType="CheckBox" fmlaLink="BEHEER!$B$150" noThreeD="1"/>
</file>

<file path=xl/ctrlProps/ctrlProp8.xml><?xml version="1.0" encoding="utf-8"?>
<formControlPr xmlns="http://schemas.microsoft.com/office/spreadsheetml/2009/9/main" objectType="CheckBox" fmlaLink="BEHEER!$B$107" noThreeD="1"/>
</file>

<file path=xl/ctrlProps/ctrlProp9.xml><?xml version="1.0" encoding="utf-8"?>
<formControlPr xmlns="http://schemas.microsoft.com/office/spreadsheetml/2009/9/main" objectType="CheckBox" fmlaLink="BEHEER!$B$120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9525</xdr:rowOff>
        </xdr:from>
        <xdr:to>
          <xdr:col>1</xdr:col>
          <xdr:colOff>533400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0</xdr:rowOff>
        </xdr:from>
        <xdr:to>
          <xdr:col>3</xdr:col>
          <xdr:colOff>342900</xdr:colOff>
          <xdr:row>35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342900</xdr:colOff>
          <xdr:row>36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295275</xdr:rowOff>
        </xdr:from>
        <xdr:to>
          <xdr:col>1</xdr:col>
          <xdr:colOff>542925</xdr:colOff>
          <xdr:row>3</xdr:row>
          <xdr:rowOff>295275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371475</xdr:colOff>
          <xdr:row>8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0</xdr:rowOff>
        </xdr:from>
        <xdr:to>
          <xdr:col>1</xdr:col>
          <xdr:colOff>361950</xdr:colOff>
          <xdr:row>9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76200</xdr:rowOff>
        </xdr:from>
        <xdr:to>
          <xdr:col>3</xdr:col>
          <xdr:colOff>342900</xdr:colOff>
          <xdr:row>33</xdr:row>
          <xdr:rowOff>400050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314325</xdr:rowOff>
        </xdr:from>
        <xdr:to>
          <xdr:col>1</xdr:col>
          <xdr:colOff>371475</xdr:colOff>
          <xdr:row>9</xdr:row>
          <xdr:rowOff>314325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295275</xdr:rowOff>
        </xdr:from>
        <xdr:to>
          <xdr:col>3</xdr:col>
          <xdr:colOff>638175</xdr:colOff>
          <xdr:row>12</xdr:row>
          <xdr:rowOff>238125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171450</xdr:rowOff>
        </xdr:from>
        <xdr:to>
          <xdr:col>3</xdr:col>
          <xdr:colOff>647700</xdr:colOff>
          <xdr:row>12</xdr:row>
          <xdr:rowOff>333375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76200</xdr:rowOff>
        </xdr:from>
        <xdr:to>
          <xdr:col>3</xdr:col>
          <xdr:colOff>342900</xdr:colOff>
          <xdr:row>32</xdr:row>
          <xdr:rowOff>400050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66675</xdr:rowOff>
        </xdr:from>
        <xdr:to>
          <xdr:col>1</xdr:col>
          <xdr:colOff>676275</xdr:colOff>
          <xdr:row>6</xdr:row>
          <xdr:rowOff>209550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247650</xdr:rowOff>
        </xdr:from>
        <xdr:to>
          <xdr:col>1</xdr:col>
          <xdr:colOff>657225</xdr:colOff>
          <xdr:row>6</xdr:row>
          <xdr:rowOff>428625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9525</xdr:rowOff>
        </xdr:from>
        <xdr:to>
          <xdr:col>2</xdr:col>
          <xdr:colOff>676275</xdr:colOff>
          <xdr:row>19</xdr:row>
          <xdr:rowOff>152400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133350</xdr:rowOff>
        </xdr:from>
        <xdr:to>
          <xdr:col>2</xdr:col>
          <xdr:colOff>657225</xdr:colOff>
          <xdr:row>19</xdr:row>
          <xdr:rowOff>314325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323850</xdr:rowOff>
        </xdr:from>
        <xdr:to>
          <xdr:col>3</xdr:col>
          <xdr:colOff>647700</xdr:colOff>
          <xdr:row>12</xdr:row>
          <xdr:rowOff>485775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Hav1k/Gedeelde%20documenten/HA/2024/Overeenkomst/Formulieren/Excel%20xlsm%20(macro)/Prestatie%20POH-GGZ%20aanvraag-en-wijzigingsformulier%202021%20-%20OUDE%20VERS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VOORBEELD"/>
      <sheetName val="DEELNEMERSLIJST TBV ZORGGROEPEN"/>
      <sheetName val="HULPBLAD GEM. TARIEF E-HEALTH"/>
      <sheetName val="EXTRA RUIMTE"/>
      <sheetName val="BEHEER"/>
    </sheetNames>
    <sheetDataSet>
      <sheetData sheetId="0">
        <row r="79">
          <cell r="C79">
            <v>0</v>
          </cell>
        </row>
      </sheetData>
      <sheetData sheetId="1"/>
      <sheetData sheetId="2"/>
      <sheetData sheetId="3"/>
      <sheetData sheetId="4"/>
      <sheetData sheetId="5">
        <row r="3">
          <cell r="C3">
            <v>36</v>
          </cell>
        </row>
        <row r="4">
          <cell r="C4">
            <v>2350</v>
          </cell>
        </row>
        <row r="5">
          <cell r="C5">
            <v>9.5400000000000009</v>
          </cell>
        </row>
        <row r="6">
          <cell r="C6">
            <v>0.75</v>
          </cell>
        </row>
        <row r="7">
          <cell r="C7">
            <v>0.25</v>
          </cell>
        </row>
        <row r="8">
          <cell r="C8">
            <v>7.1550000000000011</v>
          </cell>
        </row>
        <row r="9">
          <cell r="C9">
            <v>2.3850000000000002</v>
          </cell>
        </row>
        <row r="10">
          <cell r="C10">
            <v>27</v>
          </cell>
        </row>
        <row r="12">
          <cell r="C12">
            <v>3.18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www.lhv.nl/product/functie-en-competentieprofiel-voor-poh-ggz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rz.huisartsen@cz.nl?subject=Aanvraag-/wijzigingsformulier%20Praktijkmanagemen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52"/>
  <sheetViews>
    <sheetView tabSelected="1" workbookViewId="0">
      <selection activeCell="B5" sqref="B5:D5"/>
    </sheetView>
  </sheetViews>
  <sheetFormatPr defaultColWidth="9.140625" defaultRowHeight="25.5" customHeight="1" x14ac:dyDescent="0.2"/>
  <cols>
    <col min="1" max="1" width="30.28515625" style="1" bestFit="1" customWidth="1"/>
    <col min="2" max="2" width="10.85546875" style="1" bestFit="1" customWidth="1"/>
    <col min="3" max="3" width="14.5703125" style="1" bestFit="1" customWidth="1"/>
    <col min="4" max="4" width="35.7109375" style="1" customWidth="1"/>
    <col min="5" max="26" width="9.140625" style="1"/>
    <col min="27" max="27" width="16.140625" style="1" bestFit="1" customWidth="1"/>
    <col min="28" max="16384" width="9.140625" style="1"/>
  </cols>
  <sheetData>
    <row r="1" spans="1:27" ht="25.5" customHeight="1" x14ac:dyDescent="0.2">
      <c r="A1" s="203" t="str">
        <f>CONCATENATE("Aanvraag-/wijzigingsformulier ",Aanvraagformulier," ",Jaar)</f>
        <v>Aanvraag-/wijzigingsformulier POH-GGZ 2024</v>
      </c>
      <c r="B1" s="203"/>
      <c r="C1" s="203"/>
      <c r="D1" s="203"/>
      <c r="AA1" s="18" t="s">
        <v>22</v>
      </c>
    </row>
    <row r="2" spans="1:27" ht="25.5" customHeight="1" thickBot="1" x14ac:dyDescent="0.25">
      <c r="A2" s="204" t="s">
        <v>172</v>
      </c>
      <c r="B2" s="205"/>
      <c r="C2" s="205"/>
      <c r="D2" s="205"/>
      <c r="AA2" s="18"/>
    </row>
    <row r="3" spans="1:27" ht="25.5" customHeight="1" x14ac:dyDescent="0.2">
      <c r="A3" s="3" t="s">
        <v>0</v>
      </c>
      <c r="B3" s="6"/>
      <c r="C3" s="219" t="s">
        <v>53</v>
      </c>
      <c r="D3" s="220"/>
      <c r="E3" s="44"/>
      <c r="AA3" s="168" t="s">
        <v>161</v>
      </c>
    </row>
    <row r="4" spans="1:27" ht="25.5" customHeight="1" x14ac:dyDescent="0.2">
      <c r="A4" s="4"/>
      <c r="B4" s="7"/>
      <c r="C4" s="230" t="s">
        <v>54</v>
      </c>
      <c r="D4" s="231"/>
      <c r="E4" s="44"/>
    </row>
    <row r="5" spans="1:27" ht="25.5" customHeight="1" x14ac:dyDescent="0.2">
      <c r="A5" s="5" t="s">
        <v>163</v>
      </c>
      <c r="B5" s="235"/>
      <c r="C5" s="235"/>
      <c r="D5" s="236"/>
      <c r="E5" s="44"/>
    </row>
    <row r="6" spans="1:27" ht="25.5" customHeight="1" x14ac:dyDescent="0.2">
      <c r="A6" s="26" t="s">
        <v>1</v>
      </c>
      <c r="B6" s="239" t="str">
        <f>BEHEER!C165</f>
        <v/>
      </c>
      <c r="C6" s="239"/>
      <c r="D6" s="240"/>
    </row>
    <row r="7" spans="1:27" ht="38.25" x14ac:dyDescent="0.2">
      <c r="A7" s="5" t="str">
        <f>IF(BEHEER!B97,"Zijn er per datum wijziging praktijken die niet meer deelnemen?","")</f>
        <v/>
      </c>
      <c r="B7" s="182" t="str">
        <f>IF(BEHEER!B97,"ja
nee","")</f>
        <v/>
      </c>
      <c r="C7" s="250" t="str">
        <f>IF(BEHEER!B92,"Vul gegevens niet meer deelnemende huisartsenpraktijken op tabblad GESTOPTE PRAKTIJKEN","")</f>
        <v/>
      </c>
      <c r="D7" s="251"/>
      <c r="E7" s="146" t="s">
        <v>83</v>
      </c>
    </row>
    <row r="8" spans="1:27" ht="25.5" customHeight="1" x14ac:dyDescent="0.2">
      <c r="A8" s="5" t="s">
        <v>10</v>
      </c>
      <c r="B8" s="8"/>
      <c r="C8" s="237" t="s">
        <v>56</v>
      </c>
      <c r="D8" s="238"/>
      <c r="E8" s="44"/>
    </row>
    <row r="9" spans="1:27" ht="25.5" customHeight="1" x14ac:dyDescent="0.2">
      <c r="A9" s="45"/>
      <c r="B9" s="48"/>
      <c r="C9" s="247" t="s">
        <v>55</v>
      </c>
      <c r="D9" s="249"/>
      <c r="E9" s="44"/>
    </row>
    <row r="10" spans="1:27" ht="39.950000000000003" customHeight="1" x14ac:dyDescent="0.2">
      <c r="A10" s="30"/>
      <c r="B10" s="31"/>
      <c r="C10" s="244" t="s">
        <v>188</v>
      </c>
      <c r="D10" s="245"/>
      <c r="E10" s="44"/>
    </row>
    <row r="11" spans="1:27" ht="25.5" customHeight="1" x14ac:dyDescent="0.2">
      <c r="A11" s="28" t="s">
        <v>42</v>
      </c>
      <c r="B11" s="227"/>
      <c r="C11" s="228"/>
      <c r="D11" s="229"/>
    </row>
    <row r="12" spans="1:27" ht="25.5" customHeight="1" x14ac:dyDescent="0.2">
      <c r="A12" s="29" t="str">
        <f>IF(BEHEER!B107,"AGB-code","")</f>
        <v/>
      </c>
      <c r="B12" s="213"/>
      <c r="C12" s="214"/>
      <c r="D12" s="215"/>
    </row>
    <row r="13" spans="1:27" ht="41.1" customHeight="1" x14ac:dyDescent="0.2">
      <c r="A13" s="47" t="str">
        <f>IF(BEHEER!B107,"De rechtspersoon declareert","")</f>
        <v/>
      </c>
      <c r="B13" s="246" t="str">
        <f>IF(BEHEER!B107,"      modulebedrag
      consulten
      CET-gelden","")</f>
        <v/>
      </c>
      <c r="C13" s="247"/>
      <c r="D13" s="248"/>
      <c r="F13" s="195"/>
    </row>
    <row r="14" spans="1:27" ht="25.5" customHeight="1" x14ac:dyDescent="0.2">
      <c r="A14" s="77" t="s">
        <v>84</v>
      </c>
      <c r="B14" s="216"/>
      <c r="C14" s="217"/>
      <c r="D14" s="218"/>
    </row>
    <row r="15" spans="1:27" ht="25.5" customHeight="1" x14ac:dyDescent="0.2">
      <c r="A15" s="77" t="s">
        <v>85</v>
      </c>
      <c r="B15" s="221"/>
      <c r="C15" s="222"/>
      <c r="D15" s="223"/>
    </row>
    <row r="16" spans="1:27" ht="25.5" customHeight="1" thickBot="1" x14ac:dyDescent="0.25">
      <c r="A16" s="78" t="s">
        <v>86</v>
      </c>
      <c r="B16" s="224"/>
      <c r="C16" s="225"/>
      <c r="D16" s="226"/>
    </row>
    <row r="17" spans="1:6" ht="37.5" customHeight="1" thickBot="1" x14ac:dyDescent="0.25">
      <c r="A17" s="241" t="s">
        <v>43</v>
      </c>
      <c r="B17" s="242"/>
      <c r="C17" s="242"/>
      <c r="D17" s="243"/>
      <c r="E17" s="44"/>
    </row>
    <row r="18" spans="1:6" ht="25.5" customHeight="1" x14ac:dyDescent="0.2">
      <c r="A18" s="273" t="s">
        <v>58</v>
      </c>
      <c r="B18" s="260"/>
      <c r="C18" s="165">
        <f>SUM(DEELNEMERSLIJST!E:E)</f>
        <v>0</v>
      </c>
      <c r="D18" s="167" t="s">
        <v>160</v>
      </c>
      <c r="E18" s="44"/>
    </row>
    <row r="19" spans="1:6" ht="25.5" customHeight="1" thickBot="1" x14ac:dyDescent="0.25">
      <c r="A19" s="274" t="s">
        <v>59</v>
      </c>
      <c r="B19" s="275"/>
      <c r="C19" s="62"/>
      <c r="D19" s="63" t="s">
        <v>60</v>
      </c>
      <c r="E19" s="44"/>
      <c r="F19" s="195"/>
    </row>
    <row r="20" spans="1:6" ht="25.5" customHeight="1" thickBot="1" x14ac:dyDescent="0.25">
      <c r="A20" s="276" t="s">
        <v>175</v>
      </c>
      <c r="B20" s="277"/>
      <c r="C20" s="199" t="s">
        <v>187</v>
      </c>
      <c r="D20" s="194"/>
      <c r="E20" s="44"/>
      <c r="F20" s="195"/>
    </row>
    <row r="21" spans="1:6" ht="25.5" customHeight="1" x14ac:dyDescent="0.2">
      <c r="A21" s="273" t="s">
        <v>61</v>
      </c>
      <c r="B21" s="260"/>
      <c r="C21" s="49"/>
      <c r="D21" s="61" t="s">
        <v>62</v>
      </c>
      <c r="E21" s="44"/>
    </row>
    <row r="22" spans="1:6" ht="25.5" customHeight="1" x14ac:dyDescent="0.2">
      <c r="A22" s="283" t="s">
        <v>63</v>
      </c>
      <c r="B22" s="284"/>
      <c r="C22" s="50"/>
      <c r="D22" s="46" t="s">
        <v>64</v>
      </c>
      <c r="E22" s="44"/>
    </row>
    <row r="23" spans="1:6" ht="25.5" customHeight="1" thickBot="1" x14ac:dyDescent="0.25">
      <c r="A23" s="265" t="s">
        <v>65</v>
      </c>
      <c r="B23" s="266"/>
      <c r="C23" s="72"/>
      <c r="D23" s="73" t="s">
        <v>66</v>
      </c>
      <c r="E23" s="44"/>
    </row>
    <row r="24" spans="1:6" ht="25.5" customHeight="1" x14ac:dyDescent="0.2">
      <c r="A24" s="273" t="s">
        <v>68</v>
      </c>
      <c r="B24" s="260"/>
      <c r="C24" s="49"/>
      <c r="D24" s="61" t="s">
        <v>62</v>
      </c>
      <c r="E24" s="44"/>
    </row>
    <row r="25" spans="1:6" ht="25.5" customHeight="1" x14ac:dyDescent="0.2">
      <c r="A25" s="267" t="s">
        <v>67</v>
      </c>
      <c r="B25" s="268"/>
      <c r="C25" s="279"/>
      <c r="D25" s="280"/>
      <c r="E25" s="44"/>
    </row>
    <row r="26" spans="1:6" ht="25.5" customHeight="1" x14ac:dyDescent="0.2">
      <c r="A26" s="269"/>
      <c r="B26" s="270"/>
      <c r="C26" s="281"/>
      <c r="D26" s="282"/>
      <c r="E26" s="44"/>
    </row>
    <row r="27" spans="1:6" ht="25.5" customHeight="1" thickBot="1" x14ac:dyDescent="0.25">
      <c r="A27" s="274" t="s">
        <v>69</v>
      </c>
      <c r="B27" s="257"/>
      <c r="C27" s="51"/>
      <c r="D27" s="52" t="s">
        <v>66</v>
      </c>
      <c r="E27" s="148"/>
    </row>
    <row r="28" spans="1:6" ht="25.5" customHeight="1" x14ac:dyDescent="0.2">
      <c r="A28" s="254" t="s">
        <v>71</v>
      </c>
      <c r="B28" s="255"/>
      <c r="C28" s="74"/>
      <c r="D28" s="75" t="s">
        <v>62</v>
      </c>
      <c r="E28" s="44"/>
    </row>
    <row r="29" spans="1:6" ht="25.5" customHeight="1" x14ac:dyDescent="0.2">
      <c r="A29" s="267" t="s">
        <v>70</v>
      </c>
      <c r="B29" s="268"/>
      <c r="C29" s="279"/>
      <c r="D29" s="280"/>
      <c r="E29" s="44"/>
    </row>
    <row r="30" spans="1:6" ht="25.5" customHeight="1" x14ac:dyDescent="0.2">
      <c r="A30" s="269"/>
      <c r="B30" s="270"/>
      <c r="C30" s="281"/>
      <c r="D30" s="282"/>
      <c r="E30" s="44"/>
    </row>
    <row r="31" spans="1:6" ht="25.5" customHeight="1" thickBot="1" x14ac:dyDescent="0.25">
      <c r="A31" s="256" t="s">
        <v>72</v>
      </c>
      <c r="B31" s="257"/>
      <c r="C31" s="51"/>
      <c r="D31" s="52" t="s">
        <v>66</v>
      </c>
      <c r="E31" s="44"/>
    </row>
    <row r="32" spans="1:6" ht="25.5" customHeight="1" thickBot="1" x14ac:dyDescent="0.25">
      <c r="A32" s="258"/>
      <c r="B32" s="258"/>
      <c r="C32" s="258"/>
      <c r="D32" s="258"/>
      <c r="E32" s="44"/>
    </row>
    <row r="33" spans="1:6" ht="38.25" x14ac:dyDescent="0.2">
      <c r="A33" s="278" t="str">
        <f>IF(OR(BEHEER!B106,BEHEER!B107),"De aanvrager verklaart dat deze aanvraag plaatsvindt namens alle deelnemende huisartsenpraktijken en en dat de aanvraaggegevens per praktijk geaccordeerd zijn door de betreffende huisarts.","")</f>
        <v/>
      </c>
      <c r="B33" s="260"/>
      <c r="C33" s="260"/>
      <c r="D33" s="79" t="str">
        <f>IF(OR(BEHEER!B106,BEHEER!B107),"      JA","")</f>
        <v/>
      </c>
      <c r="E33" s="146" t="s">
        <v>83</v>
      </c>
    </row>
    <row r="34" spans="1:6" ht="38.25" x14ac:dyDescent="0.2">
      <c r="A34" s="271" t="s">
        <v>179</v>
      </c>
      <c r="B34" s="272"/>
      <c r="C34" s="272"/>
      <c r="D34" s="2" t="str">
        <f>"      JA"</f>
        <v xml:space="preserve">      JA</v>
      </c>
      <c r="E34" s="146" t="s">
        <v>83</v>
      </c>
      <c r="F34" s="67"/>
    </row>
    <row r="35" spans="1:6" ht="25.5" customHeight="1" x14ac:dyDescent="0.2">
      <c r="A35" s="209" t="s">
        <v>180</v>
      </c>
      <c r="B35" s="210"/>
      <c r="C35" s="210"/>
      <c r="D35" s="2" t="str">
        <f>"      JA"</f>
        <v xml:space="preserve">      JA</v>
      </c>
      <c r="F35" s="67"/>
    </row>
    <row r="36" spans="1:6" ht="25.5" customHeight="1" thickBot="1" x14ac:dyDescent="0.25">
      <c r="A36" s="211" t="s">
        <v>5</v>
      </c>
      <c r="B36" s="212"/>
      <c r="C36" s="212"/>
      <c r="D36" s="76" t="str">
        <f>"      JA"</f>
        <v xml:space="preserve">      JA</v>
      </c>
    </row>
    <row r="37" spans="1:6" ht="25.5" customHeight="1" thickBot="1" x14ac:dyDescent="0.25">
      <c r="A37" s="258"/>
      <c r="B37" s="258"/>
      <c r="C37" s="258"/>
      <c r="D37" s="258"/>
    </row>
    <row r="38" spans="1:6" ht="25.5" customHeight="1" x14ac:dyDescent="0.2">
      <c r="A38" s="259" t="s">
        <v>145</v>
      </c>
      <c r="B38" s="260"/>
      <c r="C38" s="53" t="str">
        <f>IF(BEHEER!B52,BEHEER!B45,"")</f>
        <v/>
      </c>
      <c r="D38" s="54" t="str">
        <f>BEHEER!D45</f>
        <v/>
      </c>
    </row>
    <row r="39" spans="1:6" ht="25.5" customHeight="1" x14ac:dyDescent="0.2">
      <c r="A39" s="261" t="s">
        <v>144</v>
      </c>
      <c r="B39" s="262"/>
      <c r="C39" s="55" t="str">
        <f>IF(BEHEER!B53,BEHEER!B46,"")</f>
        <v/>
      </c>
      <c r="D39" s="56" t="str">
        <f>BEHEER!D46</f>
        <v/>
      </c>
      <c r="F39" s="148"/>
    </row>
    <row r="40" spans="1:6" ht="25.5" customHeight="1" x14ac:dyDescent="0.2">
      <c r="A40" s="263" t="s">
        <v>177</v>
      </c>
      <c r="B40" s="264"/>
      <c r="C40" s="57" t="str">
        <f>IF(AND(BEHEER!B54,BEHEER!B157),BEHEER!B48,"")</f>
        <v/>
      </c>
      <c r="D40" s="58" t="str">
        <f>IF(NOT(BEHEER!B157),"Het formulier is niet compleet en correct ingevuld.",IF(BEHEER!B54,"Tarief is onder voorbehoud.",""))</f>
        <v>Het formulier is niet compleet en correct ingevuld.</v>
      </c>
      <c r="E40" s="121"/>
    </row>
    <row r="41" spans="1:6" ht="25.5" customHeight="1" thickBot="1" x14ac:dyDescent="0.25">
      <c r="A41" s="252" t="s">
        <v>178</v>
      </c>
      <c r="B41" s="253"/>
      <c r="C41" s="59" t="str">
        <f>IF(AND(BEHEER!B55,BEHEER!B157),BEHEER!B49,"")</f>
        <v/>
      </c>
      <c r="D41" s="60" t="str">
        <f>IF(NOT(BEHEER!B157),"Het formulier is niet compleet en correct ingevuld.",IF(BEHEER!B55,"Dit is hoger dan het NZa maximum en wordt voorgelegd aan de inkoper.",""))</f>
        <v>Het formulier is niet compleet en correct ingevuld.</v>
      </c>
    </row>
    <row r="42" spans="1:6" ht="25.5" customHeight="1" x14ac:dyDescent="0.2">
      <c r="A42" s="232" t="s">
        <v>8</v>
      </c>
      <c r="B42" s="233"/>
      <c r="C42" s="233"/>
      <c r="D42" s="234"/>
    </row>
    <row r="43" spans="1:6" ht="21.95" customHeight="1" thickBot="1" x14ac:dyDescent="0.25">
      <c r="A43" s="206" t="s">
        <v>14</v>
      </c>
      <c r="B43" s="207"/>
      <c r="C43" s="207"/>
      <c r="D43" s="208"/>
      <c r="F43" s="67"/>
    </row>
    <row r="44" spans="1:6" ht="25.5" customHeight="1" x14ac:dyDescent="0.2">
      <c r="A44" s="201" t="str">
        <f>IF(BEHEER!B53,"Indien de inkomsten voor CET hoger zijn dan de werkelijke kosten, dan moet het verschil terugbetaald worden.","")</f>
        <v/>
      </c>
      <c r="B44" s="201"/>
      <c r="C44" s="201"/>
      <c r="D44" s="201"/>
    </row>
    <row r="45" spans="1:6" ht="25.5" customHeight="1" x14ac:dyDescent="0.2">
      <c r="A45" s="202" t="str">
        <f>IFERROR(IF(BEHEER!C55,"Indien het gevraagde tarief akkoord wordt bevonden, dan wordt naast het maximum NZa-tarief een aanvullend moduletarief aangeboden.",""),"")</f>
        <v/>
      </c>
      <c r="B45" s="202"/>
      <c r="C45" s="202"/>
      <c r="D45" s="202"/>
    </row>
    <row r="46" spans="1:6" ht="25.5" customHeight="1" x14ac:dyDescent="0.2">
      <c r="A46" s="147"/>
      <c r="B46" s="147"/>
      <c r="C46" s="147"/>
      <c r="D46" s="147"/>
      <c r="F46" s="67"/>
    </row>
    <row r="47" spans="1:6" ht="25.5" customHeight="1" x14ac:dyDescent="0.2">
      <c r="A47" s="147"/>
      <c r="B47" s="147"/>
      <c r="C47" s="147"/>
      <c r="D47" s="147"/>
      <c r="F47" s="67"/>
    </row>
    <row r="48" spans="1:6" ht="25.5" customHeight="1" x14ac:dyDescent="0.2">
      <c r="A48" s="147"/>
      <c r="B48" s="147"/>
      <c r="C48" s="147"/>
      <c r="D48" s="147"/>
      <c r="F48" s="67"/>
    </row>
    <row r="49" spans="1:6" ht="25.5" customHeight="1" x14ac:dyDescent="0.2">
      <c r="A49" s="147"/>
      <c r="B49" s="147"/>
      <c r="C49" s="147"/>
      <c r="D49" s="147"/>
      <c r="F49" s="67"/>
    </row>
    <row r="50" spans="1:6" ht="25.5" customHeight="1" x14ac:dyDescent="0.2">
      <c r="A50" s="147"/>
      <c r="B50" s="147"/>
      <c r="C50" s="147"/>
      <c r="D50" s="147"/>
      <c r="F50" s="67"/>
    </row>
    <row r="51" spans="1:6" ht="25.5" customHeight="1" x14ac:dyDescent="0.2">
      <c r="A51" s="147"/>
      <c r="B51" s="147"/>
      <c r="C51" s="147"/>
      <c r="D51" s="147"/>
      <c r="F51" s="67"/>
    </row>
    <row r="52" spans="1:6" ht="25.5" customHeight="1" x14ac:dyDescent="0.2">
      <c r="F52" s="67"/>
    </row>
  </sheetData>
  <sheetProtection algorithmName="SHA-512" hashValue="Mt3E0uh7HV+/5ZpTI5qqS1ji8KqSek2rCeI8Kq9eXYqjPzovJV/PPm+aMlyLBs67hCVQ8U7MPmBJskzH2JjJpQ==" saltValue="fmgbSZmuHKvD2+hv0eWbSQ==" spinCount="100000" sheet="1" objects="1" scenarios="1" formatCells="0" selectLockedCells="1"/>
  <mergeCells count="45">
    <mergeCell ref="A23:B23"/>
    <mergeCell ref="A25:B26"/>
    <mergeCell ref="A34:C34"/>
    <mergeCell ref="A18:B18"/>
    <mergeCell ref="A19:B19"/>
    <mergeCell ref="A20:B20"/>
    <mergeCell ref="A21:B21"/>
    <mergeCell ref="A33:C33"/>
    <mergeCell ref="C25:D26"/>
    <mergeCell ref="A24:B24"/>
    <mergeCell ref="A27:B27"/>
    <mergeCell ref="A29:B30"/>
    <mergeCell ref="C29:D30"/>
    <mergeCell ref="A22:B22"/>
    <mergeCell ref="A41:B41"/>
    <mergeCell ref="A28:B28"/>
    <mergeCell ref="A31:B31"/>
    <mergeCell ref="A32:D32"/>
    <mergeCell ref="A38:B38"/>
    <mergeCell ref="A39:B39"/>
    <mergeCell ref="A40:B40"/>
    <mergeCell ref="A37:D37"/>
    <mergeCell ref="C8:D8"/>
    <mergeCell ref="B6:D6"/>
    <mergeCell ref="A17:D17"/>
    <mergeCell ref="C10:D10"/>
    <mergeCell ref="B13:D13"/>
    <mergeCell ref="C9:D9"/>
    <mergeCell ref="C7:D7"/>
    <mergeCell ref="A44:D44"/>
    <mergeCell ref="A45:D45"/>
    <mergeCell ref="A1:D1"/>
    <mergeCell ref="A2:D2"/>
    <mergeCell ref="A43:D43"/>
    <mergeCell ref="A35:C35"/>
    <mergeCell ref="A36:C36"/>
    <mergeCell ref="B12:D12"/>
    <mergeCell ref="B14:D14"/>
    <mergeCell ref="C3:D3"/>
    <mergeCell ref="B15:D15"/>
    <mergeCell ref="B16:D16"/>
    <mergeCell ref="B11:D11"/>
    <mergeCell ref="C4:D4"/>
    <mergeCell ref="A42:D42"/>
    <mergeCell ref="B5:D5"/>
  </mergeCells>
  <conditionalFormatting sqref="B6:D6">
    <cfRule type="expression" dxfId="51" priority="7">
      <formula>"en(BEHEER!$B$92;niet(BEHEER!$B$90))"</formula>
    </cfRule>
  </conditionalFormatting>
  <dataValidations count="5">
    <dataValidation type="decimal" operator="greaterThanOrEqual" allowBlank="1" showInputMessage="1" showErrorMessage="1" sqref="C18 C28" xr:uid="{741C2D9C-8F8F-402A-AAA3-575D14496BFB}">
      <formula1>0</formula1>
    </dataValidation>
    <dataValidation type="whole" operator="greaterThan" allowBlank="1" showInputMessage="1" showErrorMessage="1" sqref="C28 C22" xr:uid="{C86AA954-2EF9-4FAC-81D9-13389C21BA8D}">
      <formula1>0</formula1>
    </dataValidation>
    <dataValidation type="decimal" operator="greaterThan" allowBlank="1" showInputMessage="1" showErrorMessage="1" sqref="C27 C31 C23" xr:uid="{C6AFA8E0-3FA3-44B2-B5B9-E2C37D0D405C}">
      <formula1>0</formula1>
    </dataValidation>
    <dataValidation type="whole" operator="greaterThanOrEqual" allowBlank="1" showInputMessage="1" showErrorMessage="1" sqref="C21 C24" xr:uid="{15400839-242A-4FF7-BEDC-C0ACE75ADE02}">
      <formula1>0</formula1>
    </dataValidation>
    <dataValidation type="date" operator="greaterThan" allowBlank="1" showInputMessage="1" showErrorMessage="1" sqref="B5:D5" xr:uid="{888F7720-A67E-49A9-9205-17FB63BBB902}">
      <formula1>44104</formula1>
    </dataValidation>
  </dataValidations>
  <hyperlinks>
    <hyperlink ref="A43:D43" r:id="rId1" display="rz.huisartsen@cz.nl" xr:uid="{00000000-0004-0000-0000-000000000000}"/>
    <hyperlink ref="A34:C34" r:id="rId2" display="De aanvrager verklaart dat de POH-GGZ voldoet aan de opleidingseisen en competenties volgens het functie- en competentieprofiel van de eigen beroepsgroep." xr:uid="{A8A9D36B-213A-470E-9251-B2E481FDE12A}"/>
  </hyperlinks>
  <printOptions horizontalCentered="1"/>
  <pageMargins left="0.39370078740157483" right="0.39370078740157483" top="0.59055118110236227" bottom="0.39370078740157483" header="0.19685039370078741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9525</xdr:rowOff>
                  </from>
                  <to>
                    <xdr:col>1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" name="Check Box 20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0</xdr:rowOff>
                  </from>
                  <to>
                    <xdr:col>3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8" name="Check Box 208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342900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9" name="Check Box 213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295275</xdr:rowOff>
                  </from>
                  <to>
                    <xdr:col>1</xdr:col>
                    <xdr:colOff>542925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" name="Check Box 214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" name="Check Box 21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0</xdr:rowOff>
                  </from>
                  <to>
                    <xdr:col>1</xdr:col>
                    <xdr:colOff>361950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" name="Check Box 260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76200</xdr:rowOff>
                  </from>
                  <to>
                    <xdr:col>3</xdr:col>
                    <xdr:colOff>342900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3" name="Check Box 263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314325</xdr:rowOff>
                  </from>
                  <to>
                    <xdr:col>1</xdr:col>
                    <xdr:colOff>371475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" name="Check Box 26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295275</xdr:rowOff>
                  </from>
                  <to>
                    <xdr:col>3</xdr:col>
                    <xdr:colOff>638175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5" name="Check Box 267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171450</xdr:rowOff>
                  </from>
                  <to>
                    <xdr:col>3</xdr:col>
                    <xdr:colOff>647700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6" name="Check Box 27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76200</xdr:rowOff>
                  </from>
                  <to>
                    <xdr:col>3</xdr:col>
                    <xdr:colOff>342900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7" name="Check Box 27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66675</xdr:rowOff>
                  </from>
                  <to>
                    <xdr:col>1</xdr:col>
                    <xdr:colOff>676275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" name="Check Box 27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247650</xdr:rowOff>
                  </from>
                  <to>
                    <xdr:col>1</xdr:col>
                    <xdr:colOff>657225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" name="Check Box 277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9525</xdr:rowOff>
                  </from>
                  <to>
                    <xdr:col>2</xdr:col>
                    <xdr:colOff>676275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0" name="Check Box 278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133350</xdr:rowOff>
                  </from>
                  <to>
                    <xdr:col>2</xdr:col>
                    <xdr:colOff>657225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1" name="Check Box 279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323850</xdr:rowOff>
                  </from>
                  <to>
                    <xdr:col>3</xdr:col>
                    <xdr:colOff>647700</xdr:colOff>
                    <xdr:row>12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1" id="{00000000-000E-0000-0000-000006000000}">
            <xm:f>AND(BEHEER!$B$128,NOT(BEHEER!$B$141))</xm:f>
            <x14:dxf>
              <fill>
                <patternFill>
                  <bgColor rgb="FFFFFF99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102" id="{96830C69-4450-4735-8840-161F756381CB}">
            <xm:f>BEHEER!$B$103</xm:f>
            <x14:dxf>
              <fill>
                <patternFill>
                  <bgColor rgb="FFFF5050"/>
                </patternFill>
              </fill>
            </x14:dxf>
          </x14:cfRule>
          <x14:cfRule type="expression" priority="103" id="{C3D3FFD7-7A6F-4F6D-9CAE-562C57CF30CD}">
            <xm:f>NOT(BEHEER!$B$102)</xm:f>
            <x14:dxf>
              <fill>
                <patternFill>
                  <bgColor rgb="FFFFFF99"/>
                </patternFill>
              </fill>
            </x14:dxf>
          </x14:cfRule>
          <xm:sqref>B5:D5</xm:sqref>
        </x14:conditionalFormatting>
        <x14:conditionalFormatting xmlns:xm="http://schemas.microsoft.com/office/excel/2006/main">
          <x14:cfRule type="expression" priority="104" id="{1D884B27-BE15-4B48-844D-17C8460008D3}">
            <xm:f>BEHEER!$B$99</xm:f>
            <x14:dxf>
              <fill>
                <patternFill>
                  <bgColor rgb="FFFF5050"/>
                </patternFill>
              </fill>
            </x14:dxf>
          </x14:cfRule>
          <x14:cfRule type="expression" priority="105" id="{8913CB38-E136-497C-8875-F7B17BC3C8EF}">
            <xm:f>NOT(BEHEER!$B$98)</xm:f>
            <x14:dxf>
              <fill>
                <patternFill>
                  <bgColor rgb="FFFFFF99"/>
                </patternFill>
              </fill>
            </x14:dxf>
          </x14:cfRule>
          <xm:sqref>B3:D4</xm:sqref>
        </x14:conditionalFormatting>
        <x14:conditionalFormatting xmlns:xm="http://schemas.microsoft.com/office/excel/2006/main">
          <x14:cfRule type="expression" priority="106" id="{CFAB20DC-754B-42AB-BD85-F4A5EBEF8A5D}">
            <xm:f>NOT(BEHEER!$B$108)</xm:f>
            <x14:dxf>
              <fill>
                <patternFill>
                  <bgColor rgb="FFFFFF99"/>
                </patternFill>
              </fill>
            </x14:dxf>
          </x14:cfRule>
          <x14:cfRule type="expression" priority="107" id="{9C79DBEE-534A-4D5F-8946-682758461832}">
            <xm:f>BEHEER!$B$109</xm:f>
            <x14:dxf>
              <fill>
                <patternFill>
                  <bgColor rgb="FFFF5050"/>
                </patternFill>
              </fill>
            </x14:dxf>
          </x14:cfRule>
          <xm:sqref>B8:D10</xm:sqref>
        </x14:conditionalFormatting>
        <x14:conditionalFormatting xmlns:xm="http://schemas.microsoft.com/office/excel/2006/main">
          <x14:cfRule type="expression" priority="108" stopIfTrue="1" id="{00000000-000E-0000-0000-000009000000}">
            <xm:f>NOT(BEHEER!$B$111)</xm:f>
            <x14:dxf>
              <fill>
                <patternFill>
                  <bgColor rgb="FFFFFF99"/>
                </patternFill>
              </fill>
            </x14:dxf>
          </x14:cfRule>
          <x14:cfRule type="expression" priority="109" id="{00000000-000E-0000-0000-00000A000000}">
            <xm:f>BEHEER!$C$111</xm:f>
            <x14:dxf>
              <fill>
                <patternFill>
                  <bgColor rgb="FFFF5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110" id="{C873322F-36D1-4E61-816F-83BE83D53877}">
            <xm:f>AND(BEHEER!$B$107,NOT(BEHEER!$B$112))</xm:f>
            <x14:dxf>
              <fill>
                <patternFill>
                  <bgColor rgb="FFFFFF99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111" id="{58882D52-510B-4E9E-AF76-32FE44D353CA}">
            <xm:f>BEHEER!$C$112</xm:f>
            <x14:dxf>
              <fill>
                <patternFill>
                  <bgColor rgb="FFFF5050"/>
                </patternFill>
              </fill>
            </x14:dxf>
          </x14:cfRule>
          <xm:sqref>B12:D12</xm:sqref>
        </x14:conditionalFormatting>
        <x14:conditionalFormatting xmlns:xm="http://schemas.microsoft.com/office/excel/2006/main">
          <x14:cfRule type="expression" priority="112" id="{D7522661-B8AA-440C-B357-F2F738D58339}">
            <xm:f>BEHEER!$B$124</xm:f>
            <x14:dxf>
              <fill>
                <patternFill>
                  <bgColor rgb="FFFF5050"/>
                </patternFill>
              </fill>
            </x14:dxf>
          </x14:cfRule>
          <x14:cfRule type="expression" priority="113" id="{D5D79E31-D8D6-4293-BCBE-81A899044A88}">
            <xm:f>AND(BEHEER!$B$107,NOT(BEHEER!$B$123))</xm:f>
            <x14:dxf>
              <fill>
                <patternFill>
                  <bgColor rgb="FFFFFF99"/>
                </patternFill>
              </fill>
            </x14:dxf>
          </x14:cfRule>
          <xm:sqref>B13:D13</xm:sqref>
        </x14:conditionalFormatting>
        <x14:conditionalFormatting xmlns:xm="http://schemas.microsoft.com/office/excel/2006/main">
          <x14:cfRule type="expression" priority="114" id="{D25D6513-679A-438C-B2FD-44923A8472D8}">
            <xm:f>BEHEER!$C$114</xm:f>
            <x14:dxf>
              <fill>
                <patternFill>
                  <bgColor rgb="FFFF5050"/>
                </patternFill>
              </fill>
            </x14:dxf>
          </x14:cfRule>
          <x14:cfRule type="expression" priority="115" id="{F7075B55-7FD0-4AD8-9555-2FFFAF6D803B}">
            <xm:f>NOT(BEHEER!$B$114)</xm:f>
            <x14:dxf>
              <fill>
                <patternFill>
                  <bgColor rgb="FFFFFF99"/>
                </patternFill>
              </fill>
            </x14:dxf>
          </x14:cfRule>
          <xm:sqref>B14:D14</xm:sqref>
        </x14:conditionalFormatting>
        <x14:conditionalFormatting xmlns:xm="http://schemas.microsoft.com/office/excel/2006/main">
          <x14:cfRule type="expression" priority="116" id="{D1545D03-F6BC-4E4C-B099-CE0A11AA7D50}">
            <xm:f>BEHEER!$C$115</xm:f>
            <x14:dxf>
              <fill>
                <patternFill>
                  <bgColor rgb="FFFF5050"/>
                </patternFill>
              </fill>
            </x14:dxf>
          </x14:cfRule>
          <x14:cfRule type="expression" priority="117" id="{9F15BB93-FE46-4B1C-BF26-ABE2806E18A9}">
            <xm:f>NOT(BEHEER!$B$115)</xm:f>
            <x14:dxf>
              <fill>
                <patternFill>
                  <bgColor rgb="FFFFFF99"/>
                </patternFill>
              </fill>
            </x14:dxf>
          </x14:cfRule>
          <xm:sqref>B15:D15</xm:sqref>
        </x14:conditionalFormatting>
        <x14:conditionalFormatting xmlns:xm="http://schemas.microsoft.com/office/excel/2006/main">
          <x14:cfRule type="expression" priority="118" id="{AE67FADB-CD34-4834-971C-E025A669503C}">
            <xm:f>BEHEER!$C$116</xm:f>
            <x14:dxf>
              <fill>
                <patternFill>
                  <bgColor rgb="FFFF5050"/>
                </patternFill>
              </fill>
            </x14:dxf>
          </x14:cfRule>
          <x14:cfRule type="expression" priority="119" id="{465849B6-53A4-4820-AC51-B0262689DD96}">
            <xm:f>NOT(BEHEER!$B$116)</xm:f>
            <x14:dxf>
              <fill>
                <patternFill>
                  <bgColor rgb="FFFFFF99"/>
                </patternFill>
              </fill>
            </x14:dxf>
          </x14:cfRule>
          <xm:sqref>B16:D16</xm:sqref>
        </x14:conditionalFormatting>
        <x14:conditionalFormatting xmlns:xm="http://schemas.microsoft.com/office/excel/2006/main">
          <x14:cfRule type="expression" priority="120" id="{FAEBFED7-CAD2-4F34-A3AE-F50991F61E51}">
            <xm:f>AND(BEHEER!$B$128,NOT(BEHEER!$B$133))</xm:f>
            <x14:dxf>
              <fill>
                <patternFill>
                  <bgColor rgb="FFFFFF99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21" id="{00000000-000E-0000-0000-000008000000}">
            <xm:f>AND(BEHEER!$B$134,NOT(BEHEER!$B$135))</xm:f>
            <x14:dxf>
              <fill>
                <patternFill>
                  <bgColor rgb="FFFFFF99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22" id="{73A3C964-2D80-4D4E-9981-590FB49D37CB}">
            <xm:f>AND(BEHEER!$B$134,NOT(BEHEER!$B$136))</xm:f>
            <x14:dxf>
              <fill>
                <patternFill>
                  <bgColor rgb="FFFFFF99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123" id="{00000000-000E-0000-0000-000007000000}">
            <xm:f>AND(BEHEER!$B$128,NOT(BEHEER!$B$137))</xm:f>
            <x14:dxf>
              <fill>
                <patternFill>
                  <bgColor rgb="FFFFFF99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24" id="{B4E150B7-6C5C-400E-A56C-DB6DFDD16740}">
            <xm:f>AND(BEHEER!$B$138,NOT(BEHEER!$B$139))</xm:f>
            <x14:dxf>
              <fill>
                <patternFill>
                  <bgColor rgb="FFFFFF99"/>
                </patternFill>
              </fill>
            </x14:dxf>
          </x14:cfRule>
          <xm:sqref>C25:D26</xm:sqref>
        </x14:conditionalFormatting>
        <x14:conditionalFormatting xmlns:xm="http://schemas.microsoft.com/office/excel/2006/main">
          <x14:cfRule type="expression" priority="125" id="{ADD756A6-095A-49B0-8DD4-DF21EDB86D65}">
            <xm:f>AND(BEHEER!$B$142,NOT(BEHEER!$B$143))</xm:f>
            <x14:dxf>
              <fill>
                <patternFill>
                  <bgColor rgb="FFFFFF99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26" id="{D78B8DDE-8F85-4D5B-A8FF-4E94AF81A0A7}">
            <xm:f>AND(BEHEER!$B$138,NOT(BEHEER!$B$140))</xm:f>
            <x14:dxf>
              <fill>
                <patternFill>
                  <bgColor rgb="FFFFFF99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127" id="{CBC4243F-FC7D-4633-AAB1-700C71C11490}">
            <xm:f>AND(BEHEER!$B$142,NOT(BEHEER!$B$144))</xm:f>
            <x14:dxf>
              <fill>
                <patternFill>
                  <bgColor rgb="FFFFFF99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28" id="{215B3D2B-9429-4D85-A2C4-C9F7CD31AD74}">
            <xm:f>NOT(BEHEER!$B$151)</xm:f>
            <x14:dxf>
              <fill>
                <patternFill>
                  <bgColor rgb="FFFFFF99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129" id="{215B3D2B-9429-4D85-A2C4-C9F7CD31AD74}">
            <xm:f>AND(OR(BEHEER!$B$106,BEHEER!$B$107),NOT(BEHEER!$B$147))</xm:f>
            <x14:dxf>
              <fill>
                <patternFill>
                  <bgColor rgb="FFFFFF99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131" id="{D04B231E-81DD-4647-93F9-E6745B423E09}">
            <xm:f>NOT(BEHEER!$B$150)</xm:f>
            <x14:dxf>
              <fill>
                <patternFill>
                  <bgColor rgb="FFFFFF99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132" id="{756CDA3A-71BF-4A2E-94CF-5BA92E1504E6}">
            <xm:f>NOT(BEHEER!$B$152)</xm:f>
            <x14:dxf>
              <fill>
                <patternFill>
                  <bgColor rgb="FFFFFF99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3" id="{1F3C5E4E-E291-4D85-8537-79472078DB4F}">
            <xm:f>OR(BEHEER!$B$33,BEHEER!$C$42)</xm:f>
            <x14:dxf>
              <fill>
                <patternFill>
                  <bgColor rgb="FFFF5050"/>
                </patternFill>
              </fill>
            </x14:dxf>
          </x14:cfRule>
          <xm:sqref>C40:C41</xm:sqref>
        </x14:conditionalFormatting>
        <x14:conditionalFormatting xmlns:xm="http://schemas.microsoft.com/office/excel/2006/main">
          <x14:cfRule type="expression" priority="10" id="{A4952A8F-FF55-4442-9F9B-7E94B222A287}">
            <xm:f>NOT(BEHEER!$B$126)</xm:f>
            <x14:dxf>
              <fill>
                <patternFill>
                  <bgColor rgb="FFFFFF99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9" id="{6E08929B-9366-4CDA-BC48-6ADA0B7E3BDD}">
            <xm:f>NOT(BEHEER!$B$86)</xm:f>
            <x14:dxf>
              <fill>
                <patternFill>
                  <bgColor rgb="FFFFFF99"/>
                </patternFill>
              </fill>
            </x14:dxf>
          </x14:cfRule>
          <xm:sqref>A17:D17</xm:sqref>
        </x14:conditionalFormatting>
        <x14:conditionalFormatting xmlns:xm="http://schemas.microsoft.com/office/excel/2006/main">
          <x14:cfRule type="expression" priority="5" id="{D48FBB42-4EEA-4D2A-AC09-C802010534FF}">
            <xm:f>AND(BEHEER!$B$97,NOT(BEHEER!$B$92),NOT(BEHEER!$B$93))</xm:f>
            <x14:dxf>
              <fill>
                <patternFill>
                  <bgColor rgb="FFFFFF99"/>
                </patternFill>
              </fill>
            </x14:dxf>
          </x14:cfRule>
          <x14:cfRule type="expression" priority="8" id="{2147BAFC-571D-404B-949D-6A7BA4AB8BB2}">
            <xm:f>AND(BEHEER!$B$92,BEHEER!$B$93)</xm:f>
            <x14:dxf>
              <fill>
                <patternFill>
                  <bgColor rgb="FFFF5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6" id="{CA21AB94-B5FD-4DED-BB4D-A6FE130F6D15}">
            <xm:f>AND(BEHEER!$B$92,NOT(BEHEER!$B$90))</xm:f>
            <x14:dxf>
              <fill>
                <patternFill>
                  <bgColor rgb="FFFFFF99"/>
                </patternFill>
              </fill>
            </x14:dxf>
          </x14:cfRule>
          <xm:sqref>C7:D7</xm:sqref>
        </x14:conditionalFormatting>
        <x14:conditionalFormatting xmlns:xm="http://schemas.microsoft.com/office/excel/2006/main">
          <x14:cfRule type="expression" priority="2" id="{1A721D13-4CB3-486A-A938-50570A8839D2}">
            <xm:f>NOT(BEHEER!$B$130)</xm:f>
            <x14:dxf>
              <fill>
                <patternFill>
                  <bgColor rgb="FFFFFF99"/>
                </patternFill>
              </fill>
            </x14:dxf>
          </x14:cfRule>
          <x14:cfRule type="expression" priority="1" id="{553D2DA0-B6C6-40A3-9714-0600460BBB05}">
            <xm:f>BEHEER!$B$131</xm:f>
            <x14:dxf>
              <fill>
                <patternFill>
                  <bgColor rgb="FFFF5050"/>
                </patternFill>
              </fill>
            </x14:dxf>
          </x14:cfRule>
          <xm:sqref>C20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A500"/>
  <sheetViews>
    <sheetView workbookViewId="0">
      <selection activeCell="A2" sqref="A2"/>
    </sheetView>
  </sheetViews>
  <sheetFormatPr defaultColWidth="9.140625" defaultRowHeight="12.75" x14ac:dyDescent="0.2"/>
  <cols>
    <col min="1" max="1" width="16.7109375" style="35" customWidth="1"/>
    <col min="2" max="2" width="24.7109375" style="35" customWidth="1"/>
    <col min="3" max="3" width="16.7109375" style="35" customWidth="1"/>
    <col min="4" max="4" width="24.7109375" style="37" customWidth="1"/>
    <col min="5" max="5" width="16.7109375" style="34" customWidth="1"/>
    <col min="6" max="16384" width="9.140625" style="34"/>
  </cols>
  <sheetData>
    <row r="1" spans="1:27" s="190" customFormat="1" ht="35.25" x14ac:dyDescent="0.25">
      <c r="A1" s="187" t="s">
        <v>16</v>
      </c>
      <c r="B1" s="188" t="s">
        <v>17</v>
      </c>
      <c r="C1" s="188" t="s">
        <v>12</v>
      </c>
      <c r="D1" s="186" t="s">
        <v>171</v>
      </c>
      <c r="E1" s="189" t="s">
        <v>44</v>
      </c>
      <c r="AA1" s="191" t="s">
        <v>22</v>
      </c>
    </row>
    <row r="2" spans="1:27" x14ac:dyDescent="0.2">
      <c r="A2" s="161"/>
      <c r="B2" s="200"/>
      <c r="C2" s="162"/>
      <c r="D2" s="175"/>
      <c r="E2" s="38">
        <f>C2</f>
        <v>0</v>
      </c>
    </row>
    <row r="3" spans="1:27" x14ac:dyDescent="0.2">
      <c r="A3" s="161"/>
      <c r="B3" s="161"/>
      <c r="C3" s="164"/>
      <c r="D3" s="163"/>
      <c r="E3" s="38">
        <f t="shared" ref="E3:E66" si="0">C3</f>
        <v>0</v>
      </c>
      <c r="AA3" s="36" t="s">
        <v>23</v>
      </c>
    </row>
    <row r="4" spans="1:27" x14ac:dyDescent="0.2">
      <c r="A4" s="161"/>
      <c r="B4" s="161"/>
      <c r="C4" s="164"/>
      <c r="D4" s="163"/>
      <c r="E4" s="38">
        <f t="shared" si="0"/>
        <v>0</v>
      </c>
    </row>
    <row r="5" spans="1:27" x14ac:dyDescent="0.2">
      <c r="A5" s="161"/>
      <c r="B5" s="185"/>
      <c r="C5" s="164"/>
      <c r="D5" s="163"/>
      <c r="E5" s="38">
        <f t="shared" si="0"/>
        <v>0</v>
      </c>
    </row>
    <row r="6" spans="1:27" x14ac:dyDescent="0.2">
      <c r="A6" s="161"/>
      <c r="B6" s="161"/>
      <c r="C6" s="164"/>
      <c r="D6" s="163"/>
      <c r="E6" s="38">
        <f t="shared" si="0"/>
        <v>0</v>
      </c>
    </row>
    <row r="7" spans="1:27" x14ac:dyDescent="0.2">
      <c r="A7" s="161"/>
      <c r="B7" s="161"/>
      <c r="C7" s="164"/>
      <c r="D7" s="163"/>
      <c r="E7" s="38">
        <f t="shared" si="0"/>
        <v>0</v>
      </c>
    </row>
    <row r="8" spans="1:27" x14ac:dyDescent="0.2">
      <c r="A8" s="161"/>
      <c r="B8" s="161"/>
      <c r="C8" s="164"/>
      <c r="D8" s="163"/>
      <c r="E8" s="38">
        <f t="shared" si="0"/>
        <v>0</v>
      </c>
    </row>
    <row r="9" spans="1:27" x14ac:dyDescent="0.2">
      <c r="A9" s="161"/>
      <c r="B9" s="161"/>
      <c r="C9" s="164"/>
      <c r="D9" s="163"/>
      <c r="E9" s="38">
        <f t="shared" si="0"/>
        <v>0</v>
      </c>
    </row>
    <row r="10" spans="1:27" x14ac:dyDescent="0.2">
      <c r="A10" s="161"/>
      <c r="B10" s="161"/>
      <c r="C10" s="164"/>
      <c r="D10" s="163"/>
      <c r="E10" s="38">
        <f t="shared" si="0"/>
        <v>0</v>
      </c>
    </row>
    <row r="11" spans="1:27" x14ac:dyDescent="0.2">
      <c r="A11" s="161"/>
      <c r="B11" s="161"/>
      <c r="C11" s="164"/>
      <c r="D11" s="163"/>
      <c r="E11" s="38">
        <f t="shared" si="0"/>
        <v>0</v>
      </c>
    </row>
    <row r="12" spans="1:27" x14ac:dyDescent="0.2">
      <c r="A12" s="161"/>
      <c r="B12" s="161"/>
      <c r="C12" s="164"/>
      <c r="D12" s="163"/>
      <c r="E12" s="38">
        <f t="shared" si="0"/>
        <v>0</v>
      </c>
    </row>
    <row r="13" spans="1:27" x14ac:dyDescent="0.2">
      <c r="A13" s="161"/>
      <c r="B13" s="161"/>
      <c r="C13" s="164"/>
      <c r="D13" s="163"/>
      <c r="E13" s="38">
        <f t="shared" si="0"/>
        <v>0</v>
      </c>
    </row>
    <row r="14" spans="1:27" x14ac:dyDescent="0.2">
      <c r="A14" s="161"/>
      <c r="B14" s="161"/>
      <c r="C14" s="164"/>
      <c r="D14" s="163"/>
      <c r="E14" s="38">
        <f t="shared" si="0"/>
        <v>0</v>
      </c>
    </row>
    <row r="15" spans="1:27" x14ac:dyDescent="0.2">
      <c r="A15" s="161"/>
      <c r="B15" s="161"/>
      <c r="C15" s="164"/>
      <c r="D15" s="163"/>
      <c r="E15" s="38">
        <f t="shared" si="0"/>
        <v>0</v>
      </c>
    </row>
    <row r="16" spans="1:27" x14ac:dyDescent="0.2">
      <c r="A16" s="161"/>
      <c r="B16" s="161"/>
      <c r="C16" s="164"/>
      <c r="D16" s="163"/>
      <c r="E16" s="38">
        <f t="shared" si="0"/>
        <v>0</v>
      </c>
    </row>
    <row r="17" spans="1:5" x14ac:dyDescent="0.2">
      <c r="A17" s="161"/>
      <c r="B17" s="161"/>
      <c r="C17" s="164"/>
      <c r="D17" s="163"/>
      <c r="E17" s="38">
        <f t="shared" si="0"/>
        <v>0</v>
      </c>
    </row>
    <row r="18" spans="1:5" x14ac:dyDescent="0.2">
      <c r="A18" s="161"/>
      <c r="B18" s="161"/>
      <c r="C18" s="164"/>
      <c r="D18" s="163"/>
      <c r="E18" s="38">
        <f t="shared" si="0"/>
        <v>0</v>
      </c>
    </row>
    <row r="19" spans="1:5" x14ac:dyDescent="0.2">
      <c r="A19" s="161"/>
      <c r="B19" s="161"/>
      <c r="C19" s="164"/>
      <c r="D19" s="163"/>
      <c r="E19" s="38">
        <f t="shared" si="0"/>
        <v>0</v>
      </c>
    </row>
    <row r="20" spans="1:5" x14ac:dyDescent="0.2">
      <c r="A20" s="161"/>
      <c r="B20" s="161"/>
      <c r="C20" s="164"/>
      <c r="D20" s="163"/>
      <c r="E20" s="38">
        <f t="shared" si="0"/>
        <v>0</v>
      </c>
    </row>
    <row r="21" spans="1:5" x14ac:dyDescent="0.2">
      <c r="A21" s="161"/>
      <c r="B21" s="161"/>
      <c r="C21" s="164"/>
      <c r="D21" s="163"/>
      <c r="E21" s="38">
        <f t="shared" si="0"/>
        <v>0</v>
      </c>
    </row>
    <row r="22" spans="1:5" x14ac:dyDescent="0.2">
      <c r="A22" s="161"/>
      <c r="B22" s="161"/>
      <c r="C22" s="164"/>
      <c r="D22" s="163"/>
      <c r="E22" s="38">
        <f t="shared" si="0"/>
        <v>0</v>
      </c>
    </row>
    <row r="23" spans="1:5" x14ac:dyDescent="0.2">
      <c r="A23" s="161"/>
      <c r="B23" s="161"/>
      <c r="C23" s="164"/>
      <c r="D23" s="163"/>
      <c r="E23" s="38">
        <f t="shared" si="0"/>
        <v>0</v>
      </c>
    </row>
    <row r="24" spans="1:5" x14ac:dyDescent="0.2">
      <c r="A24" s="161"/>
      <c r="B24" s="161"/>
      <c r="C24" s="164"/>
      <c r="D24" s="163"/>
      <c r="E24" s="38">
        <f t="shared" si="0"/>
        <v>0</v>
      </c>
    </row>
    <row r="25" spans="1:5" x14ac:dyDescent="0.2">
      <c r="A25" s="161"/>
      <c r="B25" s="161"/>
      <c r="C25" s="164"/>
      <c r="D25" s="163"/>
      <c r="E25" s="38">
        <f t="shared" si="0"/>
        <v>0</v>
      </c>
    </row>
    <row r="26" spans="1:5" x14ac:dyDescent="0.2">
      <c r="A26" s="161"/>
      <c r="B26" s="161"/>
      <c r="C26" s="164"/>
      <c r="D26" s="163"/>
      <c r="E26" s="38">
        <f t="shared" si="0"/>
        <v>0</v>
      </c>
    </row>
    <row r="27" spans="1:5" x14ac:dyDescent="0.2">
      <c r="A27" s="161"/>
      <c r="B27" s="161"/>
      <c r="C27" s="164"/>
      <c r="D27" s="163"/>
      <c r="E27" s="38">
        <f t="shared" si="0"/>
        <v>0</v>
      </c>
    </row>
    <row r="28" spans="1:5" x14ac:dyDescent="0.2">
      <c r="A28" s="161"/>
      <c r="B28" s="161"/>
      <c r="C28" s="164"/>
      <c r="D28" s="163"/>
      <c r="E28" s="38">
        <f t="shared" si="0"/>
        <v>0</v>
      </c>
    </row>
    <row r="29" spans="1:5" x14ac:dyDescent="0.2">
      <c r="A29" s="161"/>
      <c r="B29" s="161"/>
      <c r="C29" s="164"/>
      <c r="D29" s="163"/>
      <c r="E29" s="38">
        <f t="shared" si="0"/>
        <v>0</v>
      </c>
    </row>
    <row r="30" spans="1:5" x14ac:dyDescent="0.2">
      <c r="A30" s="161"/>
      <c r="B30" s="161"/>
      <c r="C30" s="164"/>
      <c r="D30" s="163"/>
      <c r="E30" s="38">
        <f t="shared" si="0"/>
        <v>0</v>
      </c>
    </row>
    <row r="31" spans="1:5" x14ac:dyDescent="0.2">
      <c r="A31" s="161"/>
      <c r="B31" s="161"/>
      <c r="C31" s="164"/>
      <c r="D31" s="163"/>
      <c r="E31" s="38">
        <f t="shared" si="0"/>
        <v>0</v>
      </c>
    </row>
    <row r="32" spans="1:5" x14ac:dyDescent="0.2">
      <c r="A32" s="161"/>
      <c r="B32" s="161"/>
      <c r="C32" s="164"/>
      <c r="D32" s="163"/>
      <c r="E32" s="38">
        <f t="shared" si="0"/>
        <v>0</v>
      </c>
    </row>
    <row r="33" spans="1:5" x14ac:dyDescent="0.2">
      <c r="A33" s="161"/>
      <c r="B33" s="161"/>
      <c r="C33" s="164"/>
      <c r="D33" s="163"/>
      <c r="E33" s="38">
        <f t="shared" si="0"/>
        <v>0</v>
      </c>
    </row>
    <row r="34" spans="1:5" x14ac:dyDescent="0.2">
      <c r="A34" s="161"/>
      <c r="B34" s="161"/>
      <c r="C34" s="164"/>
      <c r="D34" s="163"/>
      <c r="E34" s="38">
        <f t="shared" si="0"/>
        <v>0</v>
      </c>
    </row>
    <row r="35" spans="1:5" x14ac:dyDescent="0.2">
      <c r="A35" s="161"/>
      <c r="B35" s="161"/>
      <c r="C35" s="164"/>
      <c r="D35" s="163"/>
      <c r="E35" s="38">
        <f t="shared" si="0"/>
        <v>0</v>
      </c>
    </row>
    <row r="36" spans="1:5" x14ac:dyDescent="0.2">
      <c r="A36" s="161"/>
      <c r="B36" s="161"/>
      <c r="C36" s="164"/>
      <c r="D36" s="163"/>
      <c r="E36" s="38">
        <f t="shared" si="0"/>
        <v>0</v>
      </c>
    </row>
    <row r="37" spans="1:5" x14ac:dyDescent="0.2">
      <c r="A37" s="161"/>
      <c r="B37" s="161"/>
      <c r="C37" s="164"/>
      <c r="D37" s="163"/>
      <c r="E37" s="38">
        <f t="shared" si="0"/>
        <v>0</v>
      </c>
    </row>
    <row r="38" spans="1:5" x14ac:dyDescent="0.2">
      <c r="A38" s="161"/>
      <c r="B38" s="161"/>
      <c r="C38" s="164"/>
      <c r="D38" s="163"/>
      <c r="E38" s="38">
        <f t="shared" si="0"/>
        <v>0</v>
      </c>
    </row>
    <row r="39" spans="1:5" x14ac:dyDescent="0.2">
      <c r="A39" s="161"/>
      <c r="B39" s="161"/>
      <c r="C39" s="164"/>
      <c r="D39" s="163"/>
      <c r="E39" s="38">
        <f t="shared" si="0"/>
        <v>0</v>
      </c>
    </row>
    <row r="40" spans="1:5" x14ac:dyDescent="0.2">
      <c r="A40" s="161"/>
      <c r="B40" s="161"/>
      <c r="C40" s="164"/>
      <c r="D40" s="163"/>
      <c r="E40" s="38">
        <f t="shared" si="0"/>
        <v>0</v>
      </c>
    </row>
    <row r="41" spans="1:5" x14ac:dyDescent="0.2">
      <c r="A41" s="161"/>
      <c r="B41" s="161"/>
      <c r="C41" s="164"/>
      <c r="D41" s="163"/>
      <c r="E41" s="38">
        <f t="shared" si="0"/>
        <v>0</v>
      </c>
    </row>
    <row r="42" spans="1:5" x14ac:dyDescent="0.2">
      <c r="A42" s="161"/>
      <c r="B42" s="161"/>
      <c r="C42" s="164"/>
      <c r="D42" s="163"/>
      <c r="E42" s="38">
        <f t="shared" si="0"/>
        <v>0</v>
      </c>
    </row>
    <row r="43" spans="1:5" x14ac:dyDescent="0.2">
      <c r="A43" s="161"/>
      <c r="B43" s="161"/>
      <c r="C43" s="164"/>
      <c r="D43" s="163"/>
      <c r="E43" s="38">
        <f t="shared" si="0"/>
        <v>0</v>
      </c>
    </row>
    <row r="44" spans="1:5" x14ac:dyDescent="0.2">
      <c r="A44" s="161"/>
      <c r="B44" s="161"/>
      <c r="C44" s="164"/>
      <c r="D44" s="163"/>
      <c r="E44" s="38">
        <f t="shared" si="0"/>
        <v>0</v>
      </c>
    </row>
    <row r="45" spans="1:5" x14ac:dyDescent="0.2">
      <c r="A45" s="161"/>
      <c r="B45" s="161"/>
      <c r="C45" s="164"/>
      <c r="D45" s="163"/>
      <c r="E45" s="38">
        <f t="shared" si="0"/>
        <v>0</v>
      </c>
    </row>
    <row r="46" spans="1:5" x14ac:dyDescent="0.2">
      <c r="A46" s="161"/>
      <c r="B46" s="161"/>
      <c r="C46" s="164"/>
      <c r="D46" s="163"/>
      <c r="E46" s="38">
        <f t="shared" si="0"/>
        <v>0</v>
      </c>
    </row>
    <row r="47" spans="1:5" x14ac:dyDescent="0.2">
      <c r="A47" s="161"/>
      <c r="B47" s="161"/>
      <c r="C47" s="164"/>
      <c r="D47" s="163"/>
      <c r="E47" s="38">
        <f t="shared" si="0"/>
        <v>0</v>
      </c>
    </row>
    <row r="48" spans="1:5" x14ac:dyDescent="0.2">
      <c r="A48" s="161"/>
      <c r="B48" s="161"/>
      <c r="C48" s="164"/>
      <c r="D48" s="163"/>
      <c r="E48" s="38">
        <f t="shared" si="0"/>
        <v>0</v>
      </c>
    </row>
    <row r="49" spans="1:5" x14ac:dyDescent="0.2">
      <c r="A49" s="161"/>
      <c r="B49" s="161"/>
      <c r="C49" s="164"/>
      <c r="D49" s="163"/>
      <c r="E49" s="38">
        <f t="shared" si="0"/>
        <v>0</v>
      </c>
    </row>
    <row r="50" spans="1:5" x14ac:dyDescent="0.2">
      <c r="A50" s="161"/>
      <c r="B50" s="161"/>
      <c r="C50" s="164"/>
      <c r="D50" s="163"/>
      <c r="E50" s="38">
        <f t="shared" si="0"/>
        <v>0</v>
      </c>
    </row>
    <row r="51" spans="1:5" x14ac:dyDescent="0.2">
      <c r="A51" s="161"/>
      <c r="B51" s="161"/>
      <c r="C51" s="164"/>
      <c r="D51" s="163"/>
      <c r="E51" s="38">
        <f t="shared" si="0"/>
        <v>0</v>
      </c>
    </row>
    <row r="52" spans="1:5" x14ac:dyDescent="0.2">
      <c r="A52" s="161"/>
      <c r="B52" s="161"/>
      <c r="C52" s="164"/>
      <c r="D52" s="163"/>
      <c r="E52" s="38">
        <f t="shared" si="0"/>
        <v>0</v>
      </c>
    </row>
    <row r="53" spans="1:5" x14ac:dyDescent="0.2">
      <c r="A53" s="161"/>
      <c r="B53" s="161"/>
      <c r="C53" s="164"/>
      <c r="D53" s="163"/>
      <c r="E53" s="38">
        <f t="shared" si="0"/>
        <v>0</v>
      </c>
    </row>
    <row r="54" spans="1:5" x14ac:dyDescent="0.2">
      <c r="A54" s="161"/>
      <c r="B54" s="161"/>
      <c r="C54" s="164"/>
      <c r="D54" s="163"/>
      <c r="E54" s="38">
        <f t="shared" si="0"/>
        <v>0</v>
      </c>
    </row>
    <row r="55" spans="1:5" x14ac:dyDescent="0.2">
      <c r="A55" s="161"/>
      <c r="B55" s="161"/>
      <c r="C55" s="164"/>
      <c r="D55" s="163"/>
      <c r="E55" s="38">
        <f t="shared" si="0"/>
        <v>0</v>
      </c>
    </row>
    <row r="56" spans="1:5" x14ac:dyDescent="0.2">
      <c r="A56" s="161"/>
      <c r="B56" s="161"/>
      <c r="C56" s="164"/>
      <c r="D56" s="163"/>
      <c r="E56" s="38">
        <f t="shared" si="0"/>
        <v>0</v>
      </c>
    </row>
    <row r="57" spans="1:5" x14ac:dyDescent="0.2">
      <c r="A57" s="161"/>
      <c r="B57" s="161"/>
      <c r="C57" s="164"/>
      <c r="D57" s="163"/>
      <c r="E57" s="38">
        <f t="shared" si="0"/>
        <v>0</v>
      </c>
    </row>
    <row r="58" spans="1:5" x14ac:dyDescent="0.2">
      <c r="A58" s="161"/>
      <c r="B58" s="161"/>
      <c r="C58" s="164"/>
      <c r="D58" s="163"/>
      <c r="E58" s="38">
        <f t="shared" si="0"/>
        <v>0</v>
      </c>
    </row>
    <row r="59" spans="1:5" x14ac:dyDescent="0.2">
      <c r="A59" s="161"/>
      <c r="B59" s="161"/>
      <c r="C59" s="164"/>
      <c r="D59" s="163"/>
      <c r="E59" s="38">
        <f t="shared" si="0"/>
        <v>0</v>
      </c>
    </row>
    <row r="60" spans="1:5" x14ac:dyDescent="0.2">
      <c r="A60" s="161"/>
      <c r="B60" s="161"/>
      <c r="C60" s="164"/>
      <c r="D60" s="163"/>
      <c r="E60" s="38">
        <f t="shared" si="0"/>
        <v>0</v>
      </c>
    </row>
    <row r="61" spans="1:5" x14ac:dyDescent="0.2">
      <c r="A61" s="161"/>
      <c r="B61" s="161"/>
      <c r="C61" s="164"/>
      <c r="D61" s="163"/>
      <c r="E61" s="38">
        <f t="shared" si="0"/>
        <v>0</v>
      </c>
    </row>
    <row r="62" spans="1:5" x14ac:dyDescent="0.2">
      <c r="A62" s="161"/>
      <c r="B62" s="161"/>
      <c r="C62" s="164"/>
      <c r="D62" s="163"/>
      <c r="E62" s="38">
        <f t="shared" si="0"/>
        <v>0</v>
      </c>
    </row>
    <row r="63" spans="1:5" x14ac:dyDescent="0.2">
      <c r="A63" s="161"/>
      <c r="B63" s="161"/>
      <c r="C63" s="164"/>
      <c r="D63" s="163"/>
      <c r="E63" s="38">
        <f t="shared" si="0"/>
        <v>0</v>
      </c>
    </row>
    <row r="64" spans="1:5" x14ac:dyDescent="0.2">
      <c r="A64" s="161"/>
      <c r="B64" s="161"/>
      <c r="C64" s="164"/>
      <c r="D64" s="163"/>
      <c r="E64" s="38">
        <f t="shared" si="0"/>
        <v>0</v>
      </c>
    </row>
    <row r="65" spans="1:5" x14ac:dyDescent="0.2">
      <c r="A65" s="161"/>
      <c r="B65" s="161"/>
      <c r="C65" s="164"/>
      <c r="D65" s="163"/>
      <c r="E65" s="38">
        <f t="shared" si="0"/>
        <v>0</v>
      </c>
    </row>
    <row r="66" spans="1:5" x14ac:dyDescent="0.2">
      <c r="A66" s="161"/>
      <c r="B66" s="161"/>
      <c r="C66" s="164"/>
      <c r="D66" s="163"/>
      <c r="E66" s="38">
        <f t="shared" si="0"/>
        <v>0</v>
      </c>
    </row>
    <row r="67" spans="1:5" x14ac:dyDescent="0.2">
      <c r="A67" s="161"/>
      <c r="B67" s="161"/>
      <c r="C67" s="164"/>
      <c r="D67" s="163"/>
      <c r="E67" s="38">
        <f t="shared" ref="E67:E101" si="1">C67</f>
        <v>0</v>
      </c>
    </row>
    <row r="68" spans="1:5" x14ac:dyDescent="0.2">
      <c r="A68" s="161"/>
      <c r="B68" s="161"/>
      <c r="C68" s="164"/>
      <c r="D68" s="163"/>
      <c r="E68" s="38">
        <f t="shared" si="1"/>
        <v>0</v>
      </c>
    </row>
    <row r="69" spans="1:5" x14ac:dyDescent="0.2">
      <c r="A69" s="161"/>
      <c r="B69" s="161"/>
      <c r="C69" s="164"/>
      <c r="D69" s="163"/>
      <c r="E69" s="38">
        <f t="shared" si="1"/>
        <v>0</v>
      </c>
    </row>
    <row r="70" spans="1:5" x14ac:dyDescent="0.2">
      <c r="A70" s="161"/>
      <c r="B70" s="161"/>
      <c r="C70" s="164"/>
      <c r="D70" s="163"/>
      <c r="E70" s="38">
        <f t="shared" si="1"/>
        <v>0</v>
      </c>
    </row>
    <row r="71" spans="1:5" x14ac:dyDescent="0.2">
      <c r="A71" s="161"/>
      <c r="B71" s="161"/>
      <c r="C71" s="164"/>
      <c r="D71" s="163"/>
      <c r="E71" s="38">
        <f t="shared" si="1"/>
        <v>0</v>
      </c>
    </row>
    <row r="72" spans="1:5" x14ac:dyDescent="0.2">
      <c r="A72" s="161"/>
      <c r="B72" s="161"/>
      <c r="C72" s="164"/>
      <c r="D72" s="163"/>
      <c r="E72" s="38">
        <f t="shared" si="1"/>
        <v>0</v>
      </c>
    </row>
    <row r="73" spans="1:5" x14ac:dyDescent="0.2">
      <c r="A73" s="161"/>
      <c r="B73" s="161"/>
      <c r="C73" s="164"/>
      <c r="D73" s="163"/>
      <c r="E73" s="38">
        <f t="shared" si="1"/>
        <v>0</v>
      </c>
    </row>
    <row r="74" spans="1:5" x14ac:dyDescent="0.2">
      <c r="A74" s="161"/>
      <c r="B74" s="161"/>
      <c r="C74" s="164"/>
      <c r="D74" s="163"/>
      <c r="E74" s="38">
        <f t="shared" si="1"/>
        <v>0</v>
      </c>
    </row>
    <row r="75" spans="1:5" x14ac:dyDescent="0.2">
      <c r="A75" s="161"/>
      <c r="B75" s="161"/>
      <c r="C75" s="164"/>
      <c r="D75" s="163"/>
      <c r="E75" s="38">
        <f t="shared" si="1"/>
        <v>0</v>
      </c>
    </row>
    <row r="76" spans="1:5" x14ac:dyDescent="0.2">
      <c r="A76" s="161"/>
      <c r="B76" s="161"/>
      <c r="C76" s="164"/>
      <c r="D76" s="163"/>
      <c r="E76" s="38">
        <f t="shared" si="1"/>
        <v>0</v>
      </c>
    </row>
    <row r="77" spans="1:5" x14ac:dyDescent="0.2">
      <c r="A77" s="161"/>
      <c r="B77" s="161"/>
      <c r="C77" s="164"/>
      <c r="D77" s="163"/>
      <c r="E77" s="38">
        <f t="shared" si="1"/>
        <v>0</v>
      </c>
    </row>
    <row r="78" spans="1:5" x14ac:dyDescent="0.2">
      <c r="A78" s="161"/>
      <c r="B78" s="161"/>
      <c r="C78" s="164"/>
      <c r="D78" s="163"/>
      <c r="E78" s="38">
        <f t="shared" si="1"/>
        <v>0</v>
      </c>
    </row>
    <row r="79" spans="1:5" x14ac:dyDescent="0.2">
      <c r="A79" s="161"/>
      <c r="B79" s="161"/>
      <c r="C79" s="164"/>
      <c r="D79" s="163"/>
      <c r="E79" s="38">
        <f t="shared" si="1"/>
        <v>0</v>
      </c>
    </row>
    <row r="80" spans="1:5" x14ac:dyDescent="0.2">
      <c r="A80" s="161"/>
      <c r="B80" s="161"/>
      <c r="C80" s="164"/>
      <c r="D80" s="163"/>
      <c r="E80" s="38">
        <f t="shared" si="1"/>
        <v>0</v>
      </c>
    </row>
    <row r="81" spans="1:5" x14ac:dyDescent="0.2">
      <c r="A81" s="161"/>
      <c r="B81" s="161"/>
      <c r="C81" s="164"/>
      <c r="D81" s="163"/>
      <c r="E81" s="38">
        <f t="shared" si="1"/>
        <v>0</v>
      </c>
    </row>
    <row r="82" spans="1:5" x14ac:dyDescent="0.2">
      <c r="A82" s="161"/>
      <c r="B82" s="161"/>
      <c r="C82" s="164"/>
      <c r="D82" s="163"/>
      <c r="E82" s="38">
        <f t="shared" si="1"/>
        <v>0</v>
      </c>
    </row>
    <row r="83" spans="1:5" x14ac:dyDescent="0.2">
      <c r="A83" s="161"/>
      <c r="B83" s="161"/>
      <c r="C83" s="164"/>
      <c r="D83" s="163"/>
      <c r="E83" s="38">
        <f t="shared" si="1"/>
        <v>0</v>
      </c>
    </row>
    <row r="84" spans="1:5" x14ac:dyDescent="0.2">
      <c r="A84" s="161"/>
      <c r="B84" s="161"/>
      <c r="C84" s="164"/>
      <c r="D84" s="163"/>
      <c r="E84" s="38">
        <f t="shared" si="1"/>
        <v>0</v>
      </c>
    </row>
    <row r="85" spans="1:5" x14ac:dyDescent="0.2">
      <c r="A85" s="161"/>
      <c r="B85" s="161"/>
      <c r="C85" s="164"/>
      <c r="D85" s="163"/>
      <c r="E85" s="38">
        <f t="shared" si="1"/>
        <v>0</v>
      </c>
    </row>
    <row r="86" spans="1:5" x14ac:dyDescent="0.2">
      <c r="A86" s="161"/>
      <c r="B86" s="161"/>
      <c r="C86" s="164"/>
      <c r="D86" s="163"/>
      <c r="E86" s="38">
        <f t="shared" si="1"/>
        <v>0</v>
      </c>
    </row>
    <row r="87" spans="1:5" x14ac:dyDescent="0.2">
      <c r="A87" s="161"/>
      <c r="B87" s="161"/>
      <c r="C87" s="164"/>
      <c r="D87" s="163"/>
      <c r="E87" s="38">
        <f t="shared" si="1"/>
        <v>0</v>
      </c>
    </row>
    <row r="88" spans="1:5" x14ac:dyDescent="0.2">
      <c r="A88" s="161"/>
      <c r="B88" s="161"/>
      <c r="C88" s="164"/>
      <c r="D88" s="163"/>
      <c r="E88" s="38">
        <f t="shared" si="1"/>
        <v>0</v>
      </c>
    </row>
    <row r="89" spans="1:5" x14ac:dyDescent="0.2">
      <c r="A89" s="161"/>
      <c r="B89" s="161"/>
      <c r="C89" s="164"/>
      <c r="D89" s="163"/>
      <c r="E89" s="38">
        <f t="shared" si="1"/>
        <v>0</v>
      </c>
    </row>
    <row r="90" spans="1:5" x14ac:dyDescent="0.2">
      <c r="A90" s="161"/>
      <c r="B90" s="161"/>
      <c r="C90" s="164"/>
      <c r="D90" s="163"/>
      <c r="E90" s="38">
        <f t="shared" si="1"/>
        <v>0</v>
      </c>
    </row>
    <row r="91" spans="1:5" x14ac:dyDescent="0.2">
      <c r="A91" s="161"/>
      <c r="B91" s="161"/>
      <c r="C91" s="164"/>
      <c r="D91" s="163"/>
      <c r="E91" s="38">
        <f t="shared" si="1"/>
        <v>0</v>
      </c>
    </row>
    <row r="92" spans="1:5" x14ac:dyDescent="0.2">
      <c r="A92" s="161"/>
      <c r="B92" s="161"/>
      <c r="C92" s="164"/>
      <c r="D92" s="163"/>
      <c r="E92" s="38">
        <f t="shared" si="1"/>
        <v>0</v>
      </c>
    </row>
    <row r="93" spans="1:5" x14ac:dyDescent="0.2">
      <c r="A93" s="161"/>
      <c r="B93" s="161"/>
      <c r="C93" s="164"/>
      <c r="D93" s="163"/>
      <c r="E93" s="38">
        <f t="shared" si="1"/>
        <v>0</v>
      </c>
    </row>
    <row r="94" spans="1:5" x14ac:dyDescent="0.2">
      <c r="A94" s="161"/>
      <c r="B94" s="161"/>
      <c r="C94" s="164"/>
      <c r="D94" s="163"/>
      <c r="E94" s="38">
        <f t="shared" si="1"/>
        <v>0</v>
      </c>
    </row>
    <row r="95" spans="1:5" x14ac:dyDescent="0.2">
      <c r="A95" s="161"/>
      <c r="B95" s="161"/>
      <c r="C95" s="164"/>
      <c r="D95" s="163"/>
      <c r="E95" s="38">
        <f t="shared" si="1"/>
        <v>0</v>
      </c>
    </row>
    <row r="96" spans="1:5" x14ac:dyDescent="0.2">
      <c r="A96" s="161"/>
      <c r="B96" s="161"/>
      <c r="C96" s="164"/>
      <c r="D96" s="163"/>
      <c r="E96" s="38">
        <f t="shared" si="1"/>
        <v>0</v>
      </c>
    </row>
    <row r="97" spans="1:5" x14ac:dyDescent="0.2">
      <c r="A97" s="161"/>
      <c r="B97" s="161"/>
      <c r="C97" s="164"/>
      <c r="D97" s="163"/>
      <c r="E97" s="38">
        <f t="shared" si="1"/>
        <v>0</v>
      </c>
    </row>
    <row r="98" spans="1:5" x14ac:dyDescent="0.2">
      <c r="A98" s="161"/>
      <c r="B98" s="161"/>
      <c r="C98" s="164"/>
      <c r="D98" s="163"/>
      <c r="E98" s="38">
        <f t="shared" si="1"/>
        <v>0</v>
      </c>
    </row>
    <row r="99" spans="1:5" x14ac:dyDescent="0.2">
      <c r="A99" s="161"/>
      <c r="B99" s="161"/>
      <c r="C99" s="164"/>
      <c r="D99" s="163"/>
      <c r="E99" s="38">
        <f t="shared" si="1"/>
        <v>0</v>
      </c>
    </row>
    <row r="100" spans="1:5" x14ac:dyDescent="0.2">
      <c r="A100" s="161"/>
      <c r="B100" s="161"/>
      <c r="C100" s="164"/>
      <c r="D100" s="163"/>
      <c r="E100" s="38">
        <f t="shared" si="1"/>
        <v>0</v>
      </c>
    </row>
    <row r="101" spans="1:5" x14ac:dyDescent="0.2">
      <c r="A101" s="161"/>
      <c r="B101" s="161"/>
      <c r="C101" s="164"/>
      <c r="D101" s="163"/>
      <c r="E101" s="38">
        <f t="shared" si="1"/>
        <v>0</v>
      </c>
    </row>
    <row r="102" spans="1:5" x14ac:dyDescent="0.2">
      <c r="A102" s="161"/>
      <c r="B102" s="161"/>
      <c r="C102" s="164"/>
      <c r="D102" s="163"/>
      <c r="E102" s="38">
        <f t="shared" ref="E102:E165" si="2">C102</f>
        <v>0</v>
      </c>
    </row>
    <row r="103" spans="1:5" x14ac:dyDescent="0.2">
      <c r="A103" s="161"/>
      <c r="B103" s="161"/>
      <c r="C103" s="164"/>
      <c r="D103" s="163"/>
      <c r="E103" s="38">
        <f t="shared" si="2"/>
        <v>0</v>
      </c>
    </row>
    <row r="104" spans="1:5" x14ac:dyDescent="0.2">
      <c r="A104" s="161"/>
      <c r="B104" s="161"/>
      <c r="C104" s="164"/>
      <c r="D104" s="163"/>
      <c r="E104" s="38">
        <f t="shared" si="2"/>
        <v>0</v>
      </c>
    </row>
    <row r="105" spans="1:5" x14ac:dyDescent="0.2">
      <c r="A105" s="161"/>
      <c r="B105" s="161"/>
      <c r="C105" s="164"/>
      <c r="D105" s="163"/>
      <c r="E105" s="38">
        <f t="shared" si="2"/>
        <v>0</v>
      </c>
    </row>
    <row r="106" spans="1:5" x14ac:dyDescent="0.2">
      <c r="A106" s="161"/>
      <c r="B106" s="161"/>
      <c r="C106" s="164"/>
      <c r="D106" s="163"/>
      <c r="E106" s="38">
        <f t="shared" si="2"/>
        <v>0</v>
      </c>
    </row>
    <row r="107" spans="1:5" x14ac:dyDescent="0.2">
      <c r="A107" s="161"/>
      <c r="B107" s="161"/>
      <c r="C107" s="164"/>
      <c r="D107" s="163"/>
      <c r="E107" s="38">
        <f t="shared" si="2"/>
        <v>0</v>
      </c>
    </row>
    <row r="108" spans="1:5" x14ac:dyDescent="0.2">
      <c r="A108" s="161"/>
      <c r="B108" s="161"/>
      <c r="C108" s="164"/>
      <c r="D108" s="163"/>
      <c r="E108" s="38">
        <f t="shared" si="2"/>
        <v>0</v>
      </c>
    </row>
    <row r="109" spans="1:5" x14ac:dyDescent="0.2">
      <c r="A109" s="161"/>
      <c r="B109" s="161"/>
      <c r="C109" s="164"/>
      <c r="D109" s="163"/>
      <c r="E109" s="38">
        <f t="shared" si="2"/>
        <v>0</v>
      </c>
    </row>
    <row r="110" spans="1:5" x14ac:dyDescent="0.2">
      <c r="A110" s="161"/>
      <c r="B110" s="161"/>
      <c r="C110" s="164"/>
      <c r="D110" s="163"/>
      <c r="E110" s="38">
        <f t="shared" si="2"/>
        <v>0</v>
      </c>
    </row>
    <row r="111" spans="1:5" x14ac:dyDescent="0.2">
      <c r="A111" s="161"/>
      <c r="B111" s="161"/>
      <c r="C111" s="164"/>
      <c r="D111" s="163"/>
      <c r="E111" s="38">
        <f t="shared" si="2"/>
        <v>0</v>
      </c>
    </row>
    <row r="112" spans="1:5" x14ac:dyDescent="0.2">
      <c r="A112" s="161"/>
      <c r="B112" s="161"/>
      <c r="C112" s="164"/>
      <c r="D112" s="163"/>
      <c r="E112" s="38">
        <f t="shared" si="2"/>
        <v>0</v>
      </c>
    </row>
    <row r="113" spans="1:5" x14ac:dyDescent="0.2">
      <c r="A113" s="161"/>
      <c r="B113" s="161"/>
      <c r="C113" s="164"/>
      <c r="D113" s="163"/>
      <c r="E113" s="38">
        <f t="shared" si="2"/>
        <v>0</v>
      </c>
    </row>
    <row r="114" spans="1:5" x14ac:dyDescent="0.2">
      <c r="A114" s="161"/>
      <c r="B114" s="161"/>
      <c r="C114" s="164"/>
      <c r="D114" s="163"/>
      <c r="E114" s="38">
        <f t="shared" si="2"/>
        <v>0</v>
      </c>
    </row>
    <row r="115" spans="1:5" x14ac:dyDescent="0.2">
      <c r="A115" s="161"/>
      <c r="B115" s="161"/>
      <c r="C115" s="164"/>
      <c r="D115" s="163"/>
      <c r="E115" s="38">
        <f t="shared" si="2"/>
        <v>0</v>
      </c>
    </row>
    <row r="116" spans="1:5" x14ac:dyDescent="0.2">
      <c r="A116" s="161"/>
      <c r="B116" s="161"/>
      <c r="C116" s="164"/>
      <c r="D116" s="163"/>
      <c r="E116" s="38">
        <f t="shared" si="2"/>
        <v>0</v>
      </c>
    </row>
    <row r="117" spans="1:5" x14ac:dyDescent="0.2">
      <c r="A117" s="161"/>
      <c r="B117" s="161"/>
      <c r="C117" s="164"/>
      <c r="D117" s="163"/>
      <c r="E117" s="38">
        <f t="shared" si="2"/>
        <v>0</v>
      </c>
    </row>
    <row r="118" spans="1:5" x14ac:dyDescent="0.2">
      <c r="A118" s="161"/>
      <c r="B118" s="161"/>
      <c r="C118" s="164"/>
      <c r="D118" s="163"/>
      <c r="E118" s="38">
        <f t="shared" si="2"/>
        <v>0</v>
      </c>
    </row>
    <row r="119" spans="1:5" x14ac:dyDescent="0.2">
      <c r="A119" s="161"/>
      <c r="B119" s="161"/>
      <c r="C119" s="164"/>
      <c r="D119" s="163"/>
      <c r="E119" s="38">
        <f t="shared" si="2"/>
        <v>0</v>
      </c>
    </row>
    <row r="120" spans="1:5" x14ac:dyDescent="0.2">
      <c r="A120" s="161"/>
      <c r="B120" s="161"/>
      <c r="C120" s="164"/>
      <c r="D120" s="163"/>
      <c r="E120" s="38">
        <f t="shared" si="2"/>
        <v>0</v>
      </c>
    </row>
    <row r="121" spans="1:5" x14ac:dyDescent="0.2">
      <c r="A121" s="161"/>
      <c r="B121" s="161"/>
      <c r="C121" s="164"/>
      <c r="D121" s="163"/>
      <c r="E121" s="38">
        <f t="shared" si="2"/>
        <v>0</v>
      </c>
    </row>
    <row r="122" spans="1:5" x14ac:dyDescent="0.2">
      <c r="A122" s="161"/>
      <c r="B122" s="161"/>
      <c r="C122" s="164"/>
      <c r="D122" s="163"/>
      <c r="E122" s="38">
        <f t="shared" si="2"/>
        <v>0</v>
      </c>
    </row>
    <row r="123" spans="1:5" x14ac:dyDescent="0.2">
      <c r="A123" s="161"/>
      <c r="B123" s="161"/>
      <c r="C123" s="164"/>
      <c r="D123" s="163"/>
      <c r="E123" s="38">
        <f t="shared" si="2"/>
        <v>0</v>
      </c>
    </row>
    <row r="124" spans="1:5" x14ac:dyDescent="0.2">
      <c r="A124" s="161"/>
      <c r="B124" s="161"/>
      <c r="C124" s="164"/>
      <c r="D124" s="163"/>
      <c r="E124" s="38">
        <f t="shared" si="2"/>
        <v>0</v>
      </c>
    </row>
    <row r="125" spans="1:5" x14ac:dyDescent="0.2">
      <c r="A125" s="161"/>
      <c r="B125" s="161"/>
      <c r="C125" s="164"/>
      <c r="D125" s="163"/>
      <c r="E125" s="38">
        <f t="shared" si="2"/>
        <v>0</v>
      </c>
    </row>
    <row r="126" spans="1:5" x14ac:dyDescent="0.2">
      <c r="A126" s="161"/>
      <c r="B126" s="161"/>
      <c r="C126" s="164"/>
      <c r="D126" s="163"/>
      <c r="E126" s="38">
        <f t="shared" si="2"/>
        <v>0</v>
      </c>
    </row>
    <row r="127" spans="1:5" x14ac:dyDescent="0.2">
      <c r="A127" s="161"/>
      <c r="B127" s="161"/>
      <c r="C127" s="164"/>
      <c r="D127" s="163"/>
      <c r="E127" s="38">
        <f t="shared" si="2"/>
        <v>0</v>
      </c>
    </row>
    <row r="128" spans="1:5" x14ac:dyDescent="0.2">
      <c r="A128" s="161"/>
      <c r="B128" s="161"/>
      <c r="C128" s="164"/>
      <c r="D128" s="163"/>
      <c r="E128" s="38">
        <f t="shared" si="2"/>
        <v>0</v>
      </c>
    </row>
    <row r="129" spans="1:5" x14ac:dyDescent="0.2">
      <c r="A129" s="161"/>
      <c r="B129" s="161"/>
      <c r="C129" s="164"/>
      <c r="D129" s="163"/>
      <c r="E129" s="38">
        <f t="shared" si="2"/>
        <v>0</v>
      </c>
    </row>
    <row r="130" spans="1:5" x14ac:dyDescent="0.2">
      <c r="A130" s="161"/>
      <c r="B130" s="161"/>
      <c r="C130" s="164"/>
      <c r="D130" s="163"/>
      <c r="E130" s="38">
        <f t="shared" si="2"/>
        <v>0</v>
      </c>
    </row>
    <row r="131" spans="1:5" x14ac:dyDescent="0.2">
      <c r="A131" s="161"/>
      <c r="B131" s="161"/>
      <c r="C131" s="164"/>
      <c r="D131" s="163"/>
      <c r="E131" s="38">
        <f t="shared" si="2"/>
        <v>0</v>
      </c>
    </row>
    <row r="132" spans="1:5" x14ac:dyDescent="0.2">
      <c r="A132" s="161"/>
      <c r="B132" s="161"/>
      <c r="C132" s="164"/>
      <c r="D132" s="163"/>
      <c r="E132" s="38">
        <f t="shared" si="2"/>
        <v>0</v>
      </c>
    </row>
    <row r="133" spans="1:5" x14ac:dyDescent="0.2">
      <c r="A133" s="161"/>
      <c r="B133" s="161"/>
      <c r="C133" s="164"/>
      <c r="D133" s="163"/>
      <c r="E133" s="38">
        <f t="shared" si="2"/>
        <v>0</v>
      </c>
    </row>
    <row r="134" spans="1:5" x14ac:dyDescent="0.2">
      <c r="A134" s="161"/>
      <c r="B134" s="161"/>
      <c r="C134" s="164"/>
      <c r="D134" s="163"/>
      <c r="E134" s="38">
        <f t="shared" si="2"/>
        <v>0</v>
      </c>
    </row>
    <row r="135" spans="1:5" x14ac:dyDescent="0.2">
      <c r="A135" s="161"/>
      <c r="B135" s="161"/>
      <c r="C135" s="164"/>
      <c r="D135" s="163"/>
      <c r="E135" s="38">
        <f t="shared" si="2"/>
        <v>0</v>
      </c>
    </row>
    <row r="136" spans="1:5" x14ac:dyDescent="0.2">
      <c r="A136" s="161"/>
      <c r="B136" s="161"/>
      <c r="C136" s="164"/>
      <c r="D136" s="163"/>
      <c r="E136" s="38">
        <f t="shared" si="2"/>
        <v>0</v>
      </c>
    </row>
    <row r="137" spans="1:5" x14ac:dyDescent="0.2">
      <c r="A137" s="161"/>
      <c r="B137" s="161"/>
      <c r="C137" s="164"/>
      <c r="D137" s="163"/>
      <c r="E137" s="38">
        <f t="shared" si="2"/>
        <v>0</v>
      </c>
    </row>
    <row r="138" spans="1:5" x14ac:dyDescent="0.2">
      <c r="A138" s="161"/>
      <c r="B138" s="161"/>
      <c r="C138" s="164"/>
      <c r="D138" s="163"/>
      <c r="E138" s="38">
        <f t="shared" si="2"/>
        <v>0</v>
      </c>
    </row>
    <row r="139" spans="1:5" x14ac:dyDescent="0.2">
      <c r="A139" s="161"/>
      <c r="B139" s="161"/>
      <c r="C139" s="164"/>
      <c r="D139" s="163"/>
      <c r="E139" s="38">
        <f t="shared" si="2"/>
        <v>0</v>
      </c>
    </row>
    <row r="140" spans="1:5" x14ac:dyDescent="0.2">
      <c r="A140" s="161"/>
      <c r="B140" s="161"/>
      <c r="C140" s="164"/>
      <c r="D140" s="163"/>
      <c r="E140" s="38">
        <f t="shared" si="2"/>
        <v>0</v>
      </c>
    </row>
    <row r="141" spans="1:5" x14ac:dyDescent="0.2">
      <c r="A141" s="161"/>
      <c r="B141" s="161"/>
      <c r="C141" s="164"/>
      <c r="D141" s="163"/>
      <c r="E141" s="38">
        <f t="shared" si="2"/>
        <v>0</v>
      </c>
    </row>
    <row r="142" spans="1:5" x14ac:dyDescent="0.2">
      <c r="A142" s="161"/>
      <c r="B142" s="161"/>
      <c r="C142" s="164"/>
      <c r="D142" s="163"/>
      <c r="E142" s="38">
        <f t="shared" si="2"/>
        <v>0</v>
      </c>
    </row>
    <row r="143" spans="1:5" x14ac:dyDescent="0.2">
      <c r="A143" s="161"/>
      <c r="B143" s="161"/>
      <c r="C143" s="164"/>
      <c r="D143" s="163"/>
      <c r="E143" s="38">
        <f t="shared" si="2"/>
        <v>0</v>
      </c>
    </row>
    <row r="144" spans="1:5" x14ac:dyDescent="0.2">
      <c r="A144" s="161"/>
      <c r="B144" s="161"/>
      <c r="C144" s="164"/>
      <c r="D144" s="163"/>
      <c r="E144" s="38">
        <f t="shared" si="2"/>
        <v>0</v>
      </c>
    </row>
    <row r="145" spans="1:5" x14ac:dyDescent="0.2">
      <c r="A145" s="161"/>
      <c r="B145" s="161"/>
      <c r="C145" s="164"/>
      <c r="D145" s="163"/>
      <c r="E145" s="38">
        <f t="shared" si="2"/>
        <v>0</v>
      </c>
    </row>
    <row r="146" spans="1:5" x14ac:dyDescent="0.2">
      <c r="A146" s="161"/>
      <c r="B146" s="161"/>
      <c r="C146" s="164"/>
      <c r="D146" s="163"/>
      <c r="E146" s="38">
        <f t="shared" si="2"/>
        <v>0</v>
      </c>
    </row>
    <row r="147" spans="1:5" x14ac:dyDescent="0.2">
      <c r="A147" s="161"/>
      <c r="B147" s="161"/>
      <c r="C147" s="164"/>
      <c r="D147" s="163"/>
      <c r="E147" s="38">
        <f t="shared" si="2"/>
        <v>0</v>
      </c>
    </row>
    <row r="148" spans="1:5" x14ac:dyDescent="0.2">
      <c r="A148" s="161"/>
      <c r="B148" s="161"/>
      <c r="C148" s="164"/>
      <c r="D148" s="163"/>
      <c r="E148" s="38">
        <f t="shared" si="2"/>
        <v>0</v>
      </c>
    </row>
    <row r="149" spans="1:5" x14ac:dyDescent="0.2">
      <c r="A149" s="161"/>
      <c r="B149" s="161"/>
      <c r="C149" s="164"/>
      <c r="D149" s="163"/>
      <c r="E149" s="38">
        <f t="shared" si="2"/>
        <v>0</v>
      </c>
    </row>
    <row r="150" spans="1:5" x14ac:dyDescent="0.2">
      <c r="A150" s="161"/>
      <c r="B150" s="161"/>
      <c r="C150" s="164"/>
      <c r="D150" s="163"/>
      <c r="E150" s="38">
        <f t="shared" si="2"/>
        <v>0</v>
      </c>
    </row>
    <row r="151" spans="1:5" x14ac:dyDescent="0.2">
      <c r="A151" s="161"/>
      <c r="B151" s="161"/>
      <c r="C151" s="164"/>
      <c r="D151" s="163"/>
      <c r="E151" s="38">
        <f t="shared" si="2"/>
        <v>0</v>
      </c>
    </row>
    <row r="152" spans="1:5" x14ac:dyDescent="0.2">
      <c r="A152" s="161"/>
      <c r="B152" s="161"/>
      <c r="C152" s="164"/>
      <c r="D152" s="163"/>
      <c r="E152" s="38">
        <f t="shared" si="2"/>
        <v>0</v>
      </c>
    </row>
    <row r="153" spans="1:5" x14ac:dyDescent="0.2">
      <c r="A153" s="161"/>
      <c r="B153" s="161"/>
      <c r="C153" s="164"/>
      <c r="D153" s="163"/>
      <c r="E153" s="38">
        <f t="shared" si="2"/>
        <v>0</v>
      </c>
    </row>
    <row r="154" spans="1:5" x14ac:dyDescent="0.2">
      <c r="A154" s="161"/>
      <c r="B154" s="161"/>
      <c r="C154" s="164"/>
      <c r="D154" s="163"/>
      <c r="E154" s="38">
        <f t="shared" si="2"/>
        <v>0</v>
      </c>
    </row>
    <row r="155" spans="1:5" x14ac:dyDescent="0.2">
      <c r="A155" s="161"/>
      <c r="B155" s="161"/>
      <c r="C155" s="164"/>
      <c r="D155" s="163"/>
      <c r="E155" s="38">
        <f t="shared" si="2"/>
        <v>0</v>
      </c>
    </row>
    <row r="156" spans="1:5" x14ac:dyDescent="0.2">
      <c r="A156" s="161"/>
      <c r="B156" s="161"/>
      <c r="C156" s="164"/>
      <c r="D156" s="163"/>
      <c r="E156" s="38">
        <f t="shared" si="2"/>
        <v>0</v>
      </c>
    </row>
    <row r="157" spans="1:5" x14ac:dyDescent="0.2">
      <c r="A157" s="161"/>
      <c r="B157" s="161"/>
      <c r="C157" s="164"/>
      <c r="D157" s="163"/>
      <c r="E157" s="38">
        <f t="shared" si="2"/>
        <v>0</v>
      </c>
    </row>
    <row r="158" spans="1:5" x14ac:dyDescent="0.2">
      <c r="A158" s="161"/>
      <c r="B158" s="161"/>
      <c r="C158" s="164"/>
      <c r="D158" s="163"/>
      <c r="E158" s="38">
        <f t="shared" si="2"/>
        <v>0</v>
      </c>
    </row>
    <row r="159" spans="1:5" x14ac:dyDescent="0.2">
      <c r="A159" s="161"/>
      <c r="B159" s="161"/>
      <c r="C159" s="164"/>
      <c r="D159" s="163"/>
      <c r="E159" s="38">
        <f t="shared" si="2"/>
        <v>0</v>
      </c>
    </row>
    <row r="160" spans="1:5" x14ac:dyDescent="0.2">
      <c r="A160" s="161"/>
      <c r="B160" s="161"/>
      <c r="C160" s="164"/>
      <c r="D160" s="163"/>
      <c r="E160" s="38">
        <f t="shared" si="2"/>
        <v>0</v>
      </c>
    </row>
    <row r="161" spans="1:5" x14ac:dyDescent="0.2">
      <c r="A161" s="161"/>
      <c r="B161" s="161"/>
      <c r="C161" s="164"/>
      <c r="D161" s="163"/>
      <c r="E161" s="38">
        <f t="shared" si="2"/>
        <v>0</v>
      </c>
    </row>
    <row r="162" spans="1:5" x14ac:dyDescent="0.2">
      <c r="A162" s="161"/>
      <c r="B162" s="161"/>
      <c r="C162" s="164"/>
      <c r="D162" s="163"/>
      <c r="E162" s="38">
        <f t="shared" si="2"/>
        <v>0</v>
      </c>
    </row>
    <row r="163" spans="1:5" x14ac:dyDescent="0.2">
      <c r="A163" s="161"/>
      <c r="B163" s="161"/>
      <c r="C163" s="164"/>
      <c r="D163" s="163"/>
      <c r="E163" s="38">
        <f t="shared" si="2"/>
        <v>0</v>
      </c>
    </row>
    <row r="164" spans="1:5" x14ac:dyDescent="0.2">
      <c r="A164" s="161"/>
      <c r="B164" s="161"/>
      <c r="C164" s="164"/>
      <c r="D164" s="163"/>
      <c r="E164" s="38">
        <f t="shared" si="2"/>
        <v>0</v>
      </c>
    </row>
    <row r="165" spans="1:5" x14ac:dyDescent="0.2">
      <c r="A165" s="161"/>
      <c r="B165" s="161"/>
      <c r="C165" s="164"/>
      <c r="D165" s="163"/>
      <c r="E165" s="38">
        <f t="shared" si="2"/>
        <v>0</v>
      </c>
    </row>
    <row r="166" spans="1:5" x14ac:dyDescent="0.2">
      <c r="A166" s="161"/>
      <c r="B166" s="161"/>
      <c r="C166" s="164"/>
      <c r="D166" s="163"/>
      <c r="E166" s="38">
        <f t="shared" ref="E166:E229" si="3">C166</f>
        <v>0</v>
      </c>
    </row>
    <row r="167" spans="1:5" x14ac:dyDescent="0.2">
      <c r="A167" s="161"/>
      <c r="B167" s="161"/>
      <c r="C167" s="164"/>
      <c r="D167" s="163"/>
      <c r="E167" s="38">
        <f t="shared" si="3"/>
        <v>0</v>
      </c>
    </row>
    <row r="168" spans="1:5" x14ac:dyDescent="0.2">
      <c r="A168" s="161"/>
      <c r="B168" s="161"/>
      <c r="C168" s="164"/>
      <c r="D168" s="163"/>
      <c r="E168" s="38">
        <f t="shared" si="3"/>
        <v>0</v>
      </c>
    </row>
    <row r="169" spans="1:5" x14ac:dyDescent="0.2">
      <c r="A169" s="161"/>
      <c r="B169" s="161"/>
      <c r="C169" s="164"/>
      <c r="D169" s="163"/>
      <c r="E169" s="38">
        <f t="shared" si="3"/>
        <v>0</v>
      </c>
    </row>
    <row r="170" spans="1:5" x14ac:dyDescent="0.2">
      <c r="A170" s="161"/>
      <c r="B170" s="161"/>
      <c r="C170" s="164"/>
      <c r="D170" s="163"/>
      <c r="E170" s="38">
        <f t="shared" si="3"/>
        <v>0</v>
      </c>
    </row>
    <row r="171" spans="1:5" x14ac:dyDescent="0.2">
      <c r="A171" s="161"/>
      <c r="B171" s="161"/>
      <c r="C171" s="164"/>
      <c r="D171" s="163"/>
      <c r="E171" s="38">
        <f t="shared" si="3"/>
        <v>0</v>
      </c>
    </row>
    <row r="172" spans="1:5" x14ac:dyDescent="0.2">
      <c r="A172" s="161"/>
      <c r="B172" s="161"/>
      <c r="C172" s="164"/>
      <c r="D172" s="163"/>
      <c r="E172" s="38">
        <f t="shared" si="3"/>
        <v>0</v>
      </c>
    </row>
    <row r="173" spans="1:5" x14ac:dyDescent="0.2">
      <c r="A173" s="161"/>
      <c r="B173" s="161"/>
      <c r="C173" s="164"/>
      <c r="D173" s="163"/>
      <c r="E173" s="38">
        <f t="shared" si="3"/>
        <v>0</v>
      </c>
    </row>
    <row r="174" spans="1:5" x14ac:dyDescent="0.2">
      <c r="A174" s="161"/>
      <c r="B174" s="161"/>
      <c r="C174" s="164"/>
      <c r="D174" s="163"/>
      <c r="E174" s="38">
        <f t="shared" si="3"/>
        <v>0</v>
      </c>
    </row>
    <row r="175" spans="1:5" x14ac:dyDescent="0.2">
      <c r="A175" s="161"/>
      <c r="B175" s="161"/>
      <c r="C175" s="164"/>
      <c r="D175" s="163"/>
      <c r="E175" s="38">
        <f t="shared" si="3"/>
        <v>0</v>
      </c>
    </row>
    <row r="176" spans="1:5" x14ac:dyDescent="0.2">
      <c r="A176" s="161"/>
      <c r="B176" s="161"/>
      <c r="C176" s="164"/>
      <c r="D176" s="163"/>
      <c r="E176" s="38">
        <f t="shared" si="3"/>
        <v>0</v>
      </c>
    </row>
    <row r="177" spans="1:5" x14ac:dyDescent="0.2">
      <c r="A177" s="161"/>
      <c r="B177" s="161"/>
      <c r="C177" s="164"/>
      <c r="D177" s="163"/>
      <c r="E177" s="38">
        <f t="shared" si="3"/>
        <v>0</v>
      </c>
    </row>
    <row r="178" spans="1:5" x14ac:dyDescent="0.2">
      <c r="A178" s="161"/>
      <c r="B178" s="161"/>
      <c r="C178" s="164"/>
      <c r="D178" s="163"/>
      <c r="E178" s="38">
        <f t="shared" si="3"/>
        <v>0</v>
      </c>
    </row>
    <row r="179" spans="1:5" x14ac:dyDescent="0.2">
      <c r="A179" s="161"/>
      <c r="B179" s="161"/>
      <c r="C179" s="164"/>
      <c r="D179" s="163"/>
      <c r="E179" s="38">
        <f t="shared" si="3"/>
        <v>0</v>
      </c>
    </row>
    <row r="180" spans="1:5" x14ac:dyDescent="0.2">
      <c r="A180" s="161"/>
      <c r="B180" s="161"/>
      <c r="C180" s="164"/>
      <c r="D180" s="163"/>
      <c r="E180" s="38">
        <f t="shared" si="3"/>
        <v>0</v>
      </c>
    </row>
    <row r="181" spans="1:5" x14ac:dyDescent="0.2">
      <c r="A181" s="161"/>
      <c r="B181" s="161"/>
      <c r="C181" s="164"/>
      <c r="D181" s="163"/>
      <c r="E181" s="38">
        <f t="shared" si="3"/>
        <v>0</v>
      </c>
    </row>
    <row r="182" spans="1:5" x14ac:dyDescent="0.2">
      <c r="A182" s="161"/>
      <c r="B182" s="161"/>
      <c r="C182" s="164"/>
      <c r="D182" s="163"/>
      <c r="E182" s="38">
        <f t="shared" si="3"/>
        <v>0</v>
      </c>
    </row>
    <row r="183" spans="1:5" x14ac:dyDescent="0.2">
      <c r="A183" s="161"/>
      <c r="B183" s="161"/>
      <c r="C183" s="164"/>
      <c r="D183" s="163"/>
      <c r="E183" s="38">
        <f t="shared" si="3"/>
        <v>0</v>
      </c>
    </row>
    <row r="184" spans="1:5" x14ac:dyDescent="0.2">
      <c r="A184" s="161"/>
      <c r="B184" s="161"/>
      <c r="C184" s="164"/>
      <c r="D184" s="163"/>
      <c r="E184" s="38">
        <f t="shared" si="3"/>
        <v>0</v>
      </c>
    </row>
    <row r="185" spans="1:5" x14ac:dyDescent="0.2">
      <c r="A185" s="161"/>
      <c r="B185" s="161"/>
      <c r="C185" s="164"/>
      <c r="D185" s="163"/>
      <c r="E185" s="38">
        <f t="shared" si="3"/>
        <v>0</v>
      </c>
    </row>
    <row r="186" spans="1:5" x14ac:dyDescent="0.2">
      <c r="A186" s="161"/>
      <c r="B186" s="161"/>
      <c r="C186" s="164"/>
      <c r="D186" s="163"/>
      <c r="E186" s="38">
        <f t="shared" si="3"/>
        <v>0</v>
      </c>
    </row>
    <row r="187" spans="1:5" x14ac:dyDescent="0.2">
      <c r="A187" s="161"/>
      <c r="B187" s="161"/>
      <c r="C187" s="164"/>
      <c r="D187" s="163"/>
      <c r="E187" s="38">
        <f t="shared" si="3"/>
        <v>0</v>
      </c>
    </row>
    <row r="188" spans="1:5" x14ac:dyDescent="0.2">
      <c r="A188" s="161"/>
      <c r="B188" s="161"/>
      <c r="C188" s="164"/>
      <c r="D188" s="163"/>
      <c r="E188" s="38">
        <f t="shared" si="3"/>
        <v>0</v>
      </c>
    </row>
    <row r="189" spans="1:5" x14ac:dyDescent="0.2">
      <c r="A189" s="161"/>
      <c r="B189" s="161"/>
      <c r="C189" s="164"/>
      <c r="D189" s="163"/>
      <c r="E189" s="38">
        <f t="shared" si="3"/>
        <v>0</v>
      </c>
    </row>
    <row r="190" spans="1:5" x14ac:dyDescent="0.2">
      <c r="A190" s="161"/>
      <c r="B190" s="161"/>
      <c r="C190" s="164"/>
      <c r="D190" s="163"/>
      <c r="E190" s="38">
        <f t="shared" si="3"/>
        <v>0</v>
      </c>
    </row>
    <row r="191" spans="1:5" x14ac:dyDescent="0.2">
      <c r="A191" s="161"/>
      <c r="B191" s="161"/>
      <c r="C191" s="164"/>
      <c r="D191" s="163"/>
      <c r="E191" s="38">
        <f t="shared" si="3"/>
        <v>0</v>
      </c>
    </row>
    <row r="192" spans="1:5" x14ac:dyDescent="0.2">
      <c r="A192" s="161"/>
      <c r="B192" s="161"/>
      <c r="C192" s="164"/>
      <c r="D192" s="163"/>
      <c r="E192" s="38">
        <f t="shared" si="3"/>
        <v>0</v>
      </c>
    </row>
    <row r="193" spans="1:5" x14ac:dyDescent="0.2">
      <c r="A193" s="161"/>
      <c r="B193" s="161"/>
      <c r="C193" s="164"/>
      <c r="D193" s="163"/>
      <c r="E193" s="38">
        <f t="shared" si="3"/>
        <v>0</v>
      </c>
    </row>
    <row r="194" spans="1:5" x14ac:dyDescent="0.2">
      <c r="A194" s="161"/>
      <c r="B194" s="161"/>
      <c r="C194" s="164"/>
      <c r="D194" s="163"/>
      <c r="E194" s="38">
        <f t="shared" si="3"/>
        <v>0</v>
      </c>
    </row>
    <row r="195" spans="1:5" x14ac:dyDescent="0.2">
      <c r="A195" s="161"/>
      <c r="B195" s="161"/>
      <c r="C195" s="164"/>
      <c r="D195" s="163"/>
      <c r="E195" s="38">
        <f t="shared" si="3"/>
        <v>0</v>
      </c>
    </row>
    <row r="196" spans="1:5" x14ac:dyDescent="0.2">
      <c r="A196" s="161"/>
      <c r="B196" s="161"/>
      <c r="C196" s="164"/>
      <c r="D196" s="163"/>
      <c r="E196" s="38">
        <f t="shared" si="3"/>
        <v>0</v>
      </c>
    </row>
    <row r="197" spans="1:5" x14ac:dyDescent="0.2">
      <c r="A197" s="161"/>
      <c r="B197" s="161"/>
      <c r="C197" s="164"/>
      <c r="D197" s="163"/>
      <c r="E197" s="38">
        <f t="shared" si="3"/>
        <v>0</v>
      </c>
    </row>
    <row r="198" spans="1:5" x14ac:dyDescent="0.2">
      <c r="A198" s="161"/>
      <c r="B198" s="161"/>
      <c r="C198" s="164"/>
      <c r="D198" s="163"/>
      <c r="E198" s="38">
        <f t="shared" si="3"/>
        <v>0</v>
      </c>
    </row>
    <row r="199" spans="1:5" x14ac:dyDescent="0.2">
      <c r="A199" s="161"/>
      <c r="B199" s="161"/>
      <c r="C199" s="164"/>
      <c r="D199" s="163"/>
      <c r="E199" s="38">
        <f t="shared" si="3"/>
        <v>0</v>
      </c>
    </row>
    <row r="200" spans="1:5" x14ac:dyDescent="0.2">
      <c r="A200" s="161"/>
      <c r="B200" s="161"/>
      <c r="C200" s="164"/>
      <c r="D200" s="163"/>
      <c r="E200" s="38">
        <f t="shared" si="3"/>
        <v>0</v>
      </c>
    </row>
    <row r="201" spans="1:5" x14ac:dyDescent="0.2">
      <c r="A201" s="161"/>
      <c r="B201" s="161"/>
      <c r="C201" s="164"/>
      <c r="D201" s="163"/>
      <c r="E201" s="38">
        <f t="shared" si="3"/>
        <v>0</v>
      </c>
    </row>
    <row r="202" spans="1:5" x14ac:dyDescent="0.2">
      <c r="A202" s="161"/>
      <c r="B202" s="161"/>
      <c r="C202" s="164"/>
      <c r="D202" s="163"/>
      <c r="E202" s="38">
        <f t="shared" si="3"/>
        <v>0</v>
      </c>
    </row>
    <row r="203" spans="1:5" x14ac:dyDescent="0.2">
      <c r="A203" s="161"/>
      <c r="B203" s="161"/>
      <c r="C203" s="164"/>
      <c r="D203" s="163"/>
      <c r="E203" s="38">
        <f t="shared" si="3"/>
        <v>0</v>
      </c>
    </row>
    <row r="204" spans="1:5" x14ac:dyDescent="0.2">
      <c r="A204" s="161"/>
      <c r="B204" s="161"/>
      <c r="C204" s="164"/>
      <c r="D204" s="163"/>
      <c r="E204" s="38">
        <f t="shared" si="3"/>
        <v>0</v>
      </c>
    </row>
    <row r="205" spans="1:5" x14ac:dyDescent="0.2">
      <c r="A205" s="161"/>
      <c r="B205" s="161"/>
      <c r="C205" s="164"/>
      <c r="D205" s="163"/>
      <c r="E205" s="38">
        <f t="shared" si="3"/>
        <v>0</v>
      </c>
    </row>
    <row r="206" spans="1:5" x14ac:dyDescent="0.2">
      <c r="A206" s="161"/>
      <c r="B206" s="161"/>
      <c r="C206" s="164"/>
      <c r="D206" s="163"/>
      <c r="E206" s="38">
        <f t="shared" si="3"/>
        <v>0</v>
      </c>
    </row>
    <row r="207" spans="1:5" x14ac:dyDescent="0.2">
      <c r="A207" s="161"/>
      <c r="B207" s="161"/>
      <c r="C207" s="164"/>
      <c r="D207" s="163"/>
      <c r="E207" s="38">
        <f t="shared" si="3"/>
        <v>0</v>
      </c>
    </row>
    <row r="208" spans="1:5" x14ac:dyDescent="0.2">
      <c r="A208" s="161"/>
      <c r="B208" s="161"/>
      <c r="C208" s="164"/>
      <c r="D208" s="163"/>
      <c r="E208" s="38">
        <f t="shared" si="3"/>
        <v>0</v>
      </c>
    </row>
    <row r="209" spans="1:5" x14ac:dyDescent="0.2">
      <c r="A209" s="161"/>
      <c r="B209" s="161"/>
      <c r="C209" s="164"/>
      <c r="D209" s="163"/>
      <c r="E209" s="38">
        <f t="shared" si="3"/>
        <v>0</v>
      </c>
    </row>
    <row r="210" spans="1:5" x14ac:dyDescent="0.2">
      <c r="A210" s="161"/>
      <c r="B210" s="161"/>
      <c r="C210" s="164"/>
      <c r="D210" s="163"/>
      <c r="E210" s="38">
        <f t="shared" si="3"/>
        <v>0</v>
      </c>
    </row>
    <row r="211" spans="1:5" x14ac:dyDescent="0.2">
      <c r="A211" s="161"/>
      <c r="B211" s="161"/>
      <c r="C211" s="164"/>
      <c r="D211" s="163"/>
      <c r="E211" s="38">
        <f t="shared" si="3"/>
        <v>0</v>
      </c>
    </row>
    <row r="212" spans="1:5" x14ac:dyDescent="0.2">
      <c r="A212" s="161"/>
      <c r="B212" s="161"/>
      <c r="C212" s="164"/>
      <c r="D212" s="163"/>
      <c r="E212" s="38">
        <f t="shared" si="3"/>
        <v>0</v>
      </c>
    </row>
    <row r="213" spans="1:5" x14ac:dyDescent="0.2">
      <c r="A213" s="161"/>
      <c r="B213" s="161"/>
      <c r="C213" s="164"/>
      <c r="D213" s="163"/>
      <c r="E213" s="38">
        <f t="shared" si="3"/>
        <v>0</v>
      </c>
    </row>
    <row r="214" spans="1:5" x14ac:dyDescent="0.2">
      <c r="A214" s="161"/>
      <c r="B214" s="161"/>
      <c r="C214" s="164"/>
      <c r="D214" s="163"/>
      <c r="E214" s="38">
        <f t="shared" si="3"/>
        <v>0</v>
      </c>
    </row>
    <row r="215" spans="1:5" x14ac:dyDescent="0.2">
      <c r="A215" s="161"/>
      <c r="B215" s="161"/>
      <c r="C215" s="164"/>
      <c r="D215" s="163"/>
      <c r="E215" s="38">
        <f t="shared" si="3"/>
        <v>0</v>
      </c>
    </row>
    <row r="216" spans="1:5" x14ac:dyDescent="0.2">
      <c r="A216" s="161"/>
      <c r="B216" s="161"/>
      <c r="C216" s="164"/>
      <c r="D216" s="163"/>
      <c r="E216" s="38">
        <f t="shared" si="3"/>
        <v>0</v>
      </c>
    </row>
    <row r="217" spans="1:5" x14ac:dyDescent="0.2">
      <c r="A217" s="161"/>
      <c r="B217" s="161"/>
      <c r="C217" s="164"/>
      <c r="D217" s="163"/>
      <c r="E217" s="38">
        <f t="shared" si="3"/>
        <v>0</v>
      </c>
    </row>
    <row r="218" spans="1:5" x14ac:dyDescent="0.2">
      <c r="A218" s="161"/>
      <c r="B218" s="161"/>
      <c r="C218" s="164"/>
      <c r="D218" s="163"/>
      <c r="E218" s="38">
        <f t="shared" si="3"/>
        <v>0</v>
      </c>
    </row>
    <row r="219" spans="1:5" x14ac:dyDescent="0.2">
      <c r="A219" s="161"/>
      <c r="B219" s="161"/>
      <c r="C219" s="164"/>
      <c r="D219" s="163"/>
      <c r="E219" s="38">
        <f t="shared" si="3"/>
        <v>0</v>
      </c>
    </row>
    <row r="220" spans="1:5" x14ac:dyDescent="0.2">
      <c r="A220" s="161"/>
      <c r="B220" s="161"/>
      <c r="C220" s="164"/>
      <c r="D220" s="163"/>
      <c r="E220" s="38">
        <f t="shared" si="3"/>
        <v>0</v>
      </c>
    </row>
    <row r="221" spans="1:5" x14ac:dyDescent="0.2">
      <c r="A221" s="161"/>
      <c r="B221" s="161"/>
      <c r="C221" s="164"/>
      <c r="D221" s="163"/>
      <c r="E221" s="38">
        <f t="shared" si="3"/>
        <v>0</v>
      </c>
    </row>
    <row r="222" spans="1:5" x14ac:dyDescent="0.2">
      <c r="A222" s="161"/>
      <c r="B222" s="161"/>
      <c r="C222" s="164"/>
      <c r="D222" s="163"/>
      <c r="E222" s="38">
        <f t="shared" si="3"/>
        <v>0</v>
      </c>
    </row>
    <row r="223" spans="1:5" x14ac:dyDescent="0.2">
      <c r="A223" s="161"/>
      <c r="B223" s="161"/>
      <c r="C223" s="164"/>
      <c r="D223" s="163"/>
      <c r="E223" s="38">
        <f t="shared" si="3"/>
        <v>0</v>
      </c>
    </row>
    <row r="224" spans="1:5" x14ac:dyDescent="0.2">
      <c r="A224" s="161"/>
      <c r="B224" s="161"/>
      <c r="C224" s="164"/>
      <c r="D224" s="163"/>
      <c r="E224" s="38">
        <f t="shared" si="3"/>
        <v>0</v>
      </c>
    </row>
    <row r="225" spans="1:5" x14ac:dyDescent="0.2">
      <c r="A225" s="161"/>
      <c r="B225" s="161"/>
      <c r="C225" s="164"/>
      <c r="D225" s="163"/>
      <c r="E225" s="38">
        <f t="shared" si="3"/>
        <v>0</v>
      </c>
    </row>
    <row r="226" spans="1:5" x14ac:dyDescent="0.2">
      <c r="A226" s="161"/>
      <c r="B226" s="161"/>
      <c r="C226" s="164"/>
      <c r="D226" s="163"/>
      <c r="E226" s="38">
        <f t="shared" si="3"/>
        <v>0</v>
      </c>
    </row>
    <row r="227" spans="1:5" x14ac:dyDescent="0.2">
      <c r="A227" s="161"/>
      <c r="B227" s="161"/>
      <c r="C227" s="164"/>
      <c r="D227" s="163"/>
      <c r="E227" s="38">
        <f t="shared" si="3"/>
        <v>0</v>
      </c>
    </row>
    <row r="228" spans="1:5" x14ac:dyDescent="0.2">
      <c r="A228" s="161"/>
      <c r="B228" s="161"/>
      <c r="C228" s="164"/>
      <c r="D228" s="163"/>
      <c r="E228" s="38">
        <f t="shared" si="3"/>
        <v>0</v>
      </c>
    </row>
    <row r="229" spans="1:5" x14ac:dyDescent="0.2">
      <c r="A229" s="161"/>
      <c r="B229" s="161"/>
      <c r="C229" s="164"/>
      <c r="D229" s="163"/>
      <c r="E229" s="38">
        <f t="shared" si="3"/>
        <v>0</v>
      </c>
    </row>
    <row r="230" spans="1:5" x14ac:dyDescent="0.2">
      <c r="A230" s="161"/>
      <c r="B230" s="161"/>
      <c r="C230" s="164"/>
      <c r="D230" s="163"/>
      <c r="E230" s="38">
        <f t="shared" ref="E230:E293" si="4">C230</f>
        <v>0</v>
      </c>
    </row>
    <row r="231" spans="1:5" x14ac:dyDescent="0.2">
      <c r="A231" s="161"/>
      <c r="B231" s="161"/>
      <c r="C231" s="164"/>
      <c r="D231" s="163"/>
      <c r="E231" s="38">
        <f t="shared" si="4"/>
        <v>0</v>
      </c>
    </row>
    <row r="232" spans="1:5" x14ac:dyDescent="0.2">
      <c r="A232" s="161"/>
      <c r="B232" s="161"/>
      <c r="C232" s="164"/>
      <c r="D232" s="163"/>
      <c r="E232" s="38">
        <f t="shared" si="4"/>
        <v>0</v>
      </c>
    </row>
    <row r="233" spans="1:5" x14ac:dyDescent="0.2">
      <c r="A233" s="161"/>
      <c r="B233" s="161"/>
      <c r="C233" s="164"/>
      <c r="D233" s="163"/>
      <c r="E233" s="38">
        <f t="shared" si="4"/>
        <v>0</v>
      </c>
    </row>
    <row r="234" spans="1:5" x14ac:dyDescent="0.2">
      <c r="A234" s="161"/>
      <c r="B234" s="161"/>
      <c r="C234" s="164"/>
      <c r="D234" s="163"/>
      <c r="E234" s="38">
        <f t="shared" si="4"/>
        <v>0</v>
      </c>
    </row>
    <row r="235" spans="1:5" x14ac:dyDescent="0.2">
      <c r="A235" s="161"/>
      <c r="B235" s="161"/>
      <c r="C235" s="164"/>
      <c r="D235" s="163"/>
      <c r="E235" s="38">
        <f t="shared" si="4"/>
        <v>0</v>
      </c>
    </row>
    <row r="236" spans="1:5" x14ac:dyDescent="0.2">
      <c r="A236" s="161"/>
      <c r="B236" s="161"/>
      <c r="C236" s="164"/>
      <c r="D236" s="163"/>
      <c r="E236" s="38">
        <f t="shared" si="4"/>
        <v>0</v>
      </c>
    </row>
    <row r="237" spans="1:5" x14ac:dyDescent="0.2">
      <c r="A237" s="161"/>
      <c r="B237" s="161"/>
      <c r="C237" s="164"/>
      <c r="D237" s="163"/>
      <c r="E237" s="38">
        <f t="shared" si="4"/>
        <v>0</v>
      </c>
    </row>
    <row r="238" spans="1:5" x14ac:dyDescent="0.2">
      <c r="A238" s="161"/>
      <c r="B238" s="161"/>
      <c r="C238" s="164"/>
      <c r="D238" s="163"/>
      <c r="E238" s="38">
        <f t="shared" si="4"/>
        <v>0</v>
      </c>
    </row>
    <row r="239" spans="1:5" x14ac:dyDescent="0.2">
      <c r="A239" s="161"/>
      <c r="B239" s="161"/>
      <c r="C239" s="164"/>
      <c r="D239" s="163"/>
      <c r="E239" s="38">
        <f t="shared" si="4"/>
        <v>0</v>
      </c>
    </row>
    <row r="240" spans="1:5" x14ac:dyDescent="0.2">
      <c r="A240" s="161"/>
      <c r="B240" s="161"/>
      <c r="C240" s="164"/>
      <c r="D240" s="163"/>
      <c r="E240" s="38">
        <f t="shared" si="4"/>
        <v>0</v>
      </c>
    </row>
    <row r="241" spans="1:5" x14ac:dyDescent="0.2">
      <c r="A241" s="161"/>
      <c r="B241" s="161"/>
      <c r="C241" s="164"/>
      <c r="D241" s="163"/>
      <c r="E241" s="38">
        <f t="shared" si="4"/>
        <v>0</v>
      </c>
    </row>
    <row r="242" spans="1:5" x14ac:dyDescent="0.2">
      <c r="A242" s="161"/>
      <c r="B242" s="161"/>
      <c r="C242" s="164"/>
      <c r="D242" s="163"/>
      <c r="E242" s="38">
        <f t="shared" si="4"/>
        <v>0</v>
      </c>
    </row>
    <row r="243" spans="1:5" x14ac:dyDescent="0.2">
      <c r="A243" s="161"/>
      <c r="B243" s="161"/>
      <c r="C243" s="164"/>
      <c r="D243" s="163"/>
      <c r="E243" s="38">
        <f t="shared" si="4"/>
        <v>0</v>
      </c>
    </row>
    <row r="244" spans="1:5" x14ac:dyDescent="0.2">
      <c r="A244" s="161"/>
      <c r="B244" s="161"/>
      <c r="C244" s="164"/>
      <c r="D244" s="163"/>
      <c r="E244" s="38">
        <f t="shared" si="4"/>
        <v>0</v>
      </c>
    </row>
    <row r="245" spans="1:5" x14ac:dyDescent="0.2">
      <c r="A245" s="161"/>
      <c r="B245" s="161"/>
      <c r="C245" s="164"/>
      <c r="D245" s="163"/>
      <c r="E245" s="38">
        <f t="shared" si="4"/>
        <v>0</v>
      </c>
    </row>
    <row r="246" spans="1:5" x14ac:dyDescent="0.2">
      <c r="A246" s="161"/>
      <c r="B246" s="161"/>
      <c r="C246" s="164"/>
      <c r="D246" s="163"/>
      <c r="E246" s="38">
        <f t="shared" si="4"/>
        <v>0</v>
      </c>
    </row>
    <row r="247" spans="1:5" x14ac:dyDescent="0.2">
      <c r="A247" s="161"/>
      <c r="B247" s="161"/>
      <c r="C247" s="164"/>
      <c r="D247" s="163"/>
      <c r="E247" s="38">
        <f t="shared" si="4"/>
        <v>0</v>
      </c>
    </row>
    <row r="248" spans="1:5" x14ac:dyDescent="0.2">
      <c r="A248" s="161"/>
      <c r="B248" s="161"/>
      <c r="C248" s="164"/>
      <c r="D248" s="163"/>
      <c r="E248" s="38">
        <f t="shared" si="4"/>
        <v>0</v>
      </c>
    </row>
    <row r="249" spans="1:5" x14ac:dyDescent="0.2">
      <c r="A249" s="161"/>
      <c r="B249" s="161"/>
      <c r="C249" s="164"/>
      <c r="D249" s="163"/>
      <c r="E249" s="38">
        <f t="shared" si="4"/>
        <v>0</v>
      </c>
    </row>
    <row r="250" spans="1:5" x14ac:dyDescent="0.2">
      <c r="A250" s="161"/>
      <c r="B250" s="161"/>
      <c r="C250" s="164"/>
      <c r="D250" s="163"/>
      <c r="E250" s="38">
        <f t="shared" si="4"/>
        <v>0</v>
      </c>
    </row>
    <row r="251" spans="1:5" x14ac:dyDescent="0.2">
      <c r="A251" s="161"/>
      <c r="B251" s="161"/>
      <c r="C251" s="164"/>
      <c r="D251" s="163"/>
      <c r="E251" s="38">
        <f t="shared" si="4"/>
        <v>0</v>
      </c>
    </row>
    <row r="252" spans="1:5" x14ac:dyDescent="0.2">
      <c r="A252" s="161"/>
      <c r="B252" s="161"/>
      <c r="C252" s="164"/>
      <c r="D252" s="163"/>
      <c r="E252" s="38">
        <f t="shared" si="4"/>
        <v>0</v>
      </c>
    </row>
    <row r="253" spans="1:5" x14ac:dyDescent="0.2">
      <c r="A253" s="161"/>
      <c r="B253" s="161"/>
      <c r="C253" s="164"/>
      <c r="D253" s="163"/>
      <c r="E253" s="38">
        <f t="shared" si="4"/>
        <v>0</v>
      </c>
    </row>
    <row r="254" spans="1:5" x14ac:dyDescent="0.2">
      <c r="A254" s="161"/>
      <c r="B254" s="161"/>
      <c r="C254" s="164"/>
      <c r="D254" s="163"/>
      <c r="E254" s="38">
        <f t="shared" si="4"/>
        <v>0</v>
      </c>
    </row>
    <row r="255" spans="1:5" x14ac:dyDescent="0.2">
      <c r="A255" s="161"/>
      <c r="B255" s="161"/>
      <c r="C255" s="164"/>
      <c r="D255" s="163"/>
      <c r="E255" s="38">
        <f t="shared" si="4"/>
        <v>0</v>
      </c>
    </row>
    <row r="256" spans="1:5" x14ac:dyDescent="0.2">
      <c r="A256" s="161"/>
      <c r="B256" s="161"/>
      <c r="C256" s="164"/>
      <c r="D256" s="163"/>
      <c r="E256" s="38">
        <f t="shared" si="4"/>
        <v>0</v>
      </c>
    </row>
    <row r="257" spans="1:5" x14ac:dyDescent="0.2">
      <c r="A257" s="161"/>
      <c r="B257" s="161"/>
      <c r="C257" s="164"/>
      <c r="D257" s="163"/>
      <c r="E257" s="38">
        <f t="shared" si="4"/>
        <v>0</v>
      </c>
    </row>
    <row r="258" spans="1:5" x14ac:dyDescent="0.2">
      <c r="A258" s="161"/>
      <c r="B258" s="161"/>
      <c r="C258" s="164"/>
      <c r="D258" s="163"/>
      <c r="E258" s="38">
        <f t="shared" si="4"/>
        <v>0</v>
      </c>
    </row>
    <row r="259" spans="1:5" x14ac:dyDescent="0.2">
      <c r="A259" s="161"/>
      <c r="B259" s="161"/>
      <c r="C259" s="164"/>
      <c r="D259" s="163"/>
      <c r="E259" s="38">
        <f t="shared" si="4"/>
        <v>0</v>
      </c>
    </row>
    <row r="260" spans="1:5" x14ac:dyDescent="0.2">
      <c r="A260" s="161"/>
      <c r="B260" s="161"/>
      <c r="C260" s="164"/>
      <c r="D260" s="163"/>
      <c r="E260" s="38">
        <f t="shared" si="4"/>
        <v>0</v>
      </c>
    </row>
    <row r="261" spans="1:5" x14ac:dyDescent="0.2">
      <c r="A261" s="161"/>
      <c r="B261" s="161"/>
      <c r="C261" s="164"/>
      <c r="D261" s="163"/>
      <c r="E261" s="38">
        <f t="shared" si="4"/>
        <v>0</v>
      </c>
    </row>
    <row r="262" spans="1:5" x14ac:dyDescent="0.2">
      <c r="A262" s="161"/>
      <c r="B262" s="161"/>
      <c r="C262" s="164"/>
      <c r="D262" s="163"/>
      <c r="E262" s="38">
        <f t="shared" si="4"/>
        <v>0</v>
      </c>
    </row>
    <row r="263" spans="1:5" x14ac:dyDescent="0.2">
      <c r="A263" s="161"/>
      <c r="B263" s="161"/>
      <c r="C263" s="164"/>
      <c r="D263" s="163"/>
      <c r="E263" s="38">
        <f t="shared" si="4"/>
        <v>0</v>
      </c>
    </row>
    <row r="264" spans="1:5" x14ac:dyDescent="0.2">
      <c r="A264" s="161"/>
      <c r="B264" s="161"/>
      <c r="C264" s="164"/>
      <c r="D264" s="163"/>
      <c r="E264" s="38">
        <f t="shared" si="4"/>
        <v>0</v>
      </c>
    </row>
    <row r="265" spans="1:5" x14ac:dyDescent="0.2">
      <c r="A265" s="161"/>
      <c r="B265" s="161"/>
      <c r="C265" s="164"/>
      <c r="D265" s="163"/>
      <c r="E265" s="38">
        <f t="shared" si="4"/>
        <v>0</v>
      </c>
    </row>
    <row r="266" spans="1:5" x14ac:dyDescent="0.2">
      <c r="A266" s="161"/>
      <c r="B266" s="161"/>
      <c r="C266" s="164"/>
      <c r="D266" s="163"/>
      <c r="E266" s="38">
        <f t="shared" si="4"/>
        <v>0</v>
      </c>
    </row>
    <row r="267" spans="1:5" x14ac:dyDescent="0.2">
      <c r="A267" s="161"/>
      <c r="B267" s="161"/>
      <c r="C267" s="164"/>
      <c r="D267" s="163"/>
      <c r="E267" s="38">
        <f t="shared" si="4"/>
        <v>0</v>
      </c>
    </row>
    <row r="268" spans="1:5" x14ac:dyDescent="0.2">
      <c r="A268" s="161"/>
      <c r="B268" s="161"/>
      <c r="C268" s="164"/>
      <c r="D268" s="163"/>
      <c r="E268" s="38">
        <f t="shared" si="4"/>
        <v>0</v>
      </c>
    </row>
    <row r="269" spans="1:5" x14ac:dyDescent="0.2">
      <c r="A269" s="161"/>
      <c r="B269" s="161"/>
      <c r="C269" s="164"/>
      <c r="D269" s="163"/>
      <c r="E269" s="38">
        <f t="shared" si="4"/>
        <v>0</v>
      </c>
    </row>
    <row r="270" spans="1:5" x14ac:dyDescent="0.2">
      <c r="A270" s="161"/>
      <c r="B270" s="161"/>
      <c r="C270" s="164"/>
      <c r="D270" s="163"/>
      <c r="E270" s="38">
        <f t="shared" si="4"/>
        <v>0</v>
      </c>
    </row>
    <row r="271" spans="1:5" x14ac:dyDescent="0.2">
      <c r="A271" s="161"/>
      <c r="B271" s="161"/>
      <c r="C271" s="164"/>
      <c r="D271" s="163"/>
      <c r="E271" s="38">
        <f t="shared" si="4"/>
        <v>0</v>
      </c>
    </row>
    <row r="272" spans="1:5" x14ac:dyDescent="0.2">
      <c r="A272" s="161"/>
      <c r="B272" s="161"/>
      <c r="C272" s="164"/>
      <c r="D272" s="163"/>
      <c r="E272" s="38">
        <f t="shared" si="4"/>
        <v>0</v>
      </c>
    </row>
    <row r="273" spans="1:5" x14ac:dyDescent="0.2">
      <c r="A273" s="161"/>
      <c r="B273" s="161"/>
      <c r="C273" s="164"/>
      <c r="D273" s="163"/>
      <c r="E273" s="38">
        <f t="shared" si="4"/>
        <v>0</v>
      </c>
    </row>
    <row r="274" spans="1:5" x14ac:dyDescent="0.2">
      <c r="A274" s="161"/>
      <c r="B274" s="161"/>
      <c r="C274" s="164"/>
      <c r="D274" s="163"/>
      <c r="E274" s="38">
        <f t="shared" si="4"/>
        <v>0</v>
      </c>
    </row>
    <row r="275" spans="1:5" x14ac:dyDescent="0.2">
      <c r="A275" s="161"/>
      <c r="B275" s="161"/>
      <c r="C275" s="164"/>
      <c r="D275" s="163"/>
      <c r="E275" s="38">
        <f t="shared" si="4"/>
        <v>0</v>
      </c>
    </row>
    <row r="276" spans="1:5" x14ac:dyDescent="0.2">
      <c r="A276" s="161"/>
      <c r="B276" s="161"/>
      <c r="C276" s="164"/>
      <c r="D276" s="163"/>
      <c r="E276" s="38">
        <f t="shared" si="4"/>
        <v>0</v>
      </c>
    </row>
    <row r="277" spans="1:5" x14ac:dyDescent="0.2">
      <c r="A277" s="161"/>
      <c r="B277" s="161"/>
      <c r="C277" s="164"/>
      <c r="D277" s="163"/>
      <c r="E277" s="38">
        <f t="shared" si="4"/>
        <v>0</v>
      </c>
    </row>
    <row r="278" spans="1:5" x14ac:dyDescent="0.2">
      <c r="A278" s="161"/>
      <c r="B278" s="161"/>
      <c r="C278" s="164"/>
      <c r="D278" s="163"/>
      <c r="E278" s="38">
        <f t="shared" si="4"/>
        <v>0</v>
      </c>
    </row>
    <row r="279" spans="1:5" x14ac:dyDescent="0.2">
      <c r="A279" s="161"/>
      <c r="B279" s="161"/>
      <c r="C279" s="164"/>
      <c r="D279" s="163"/>
      <c r="E279" s="38">
        <f t="shared" si="4"/>
        <v>0</v>
      </c>
    </row>
    <row r="280" spans="1:5" x14ac:dyDescent="0.2">
      <c r="A280" s="161"/>
      <c r="B280" s="161"/>
      <c r="C280" s="164"/>
      <c r="D280" s="163"/>
      <c r="E280" s="38">
        <f t="shared" si="4"/>
        <v>0</v>
      </c>
    </row>
    <row r="281" spans="1:5" x14ac:dyDescent="0.2">
      <c r="A281" s="161"/>
      <c r="B281" s="161"/>
      <c r="C281" s="164"/>
      <c r="D281" s="163"/>
      <c r="E281" s="38">
        <f t="shared" si="4"/>
        <v>0</v>
      </c>
    </row>
    <row r="282" spans="1:5" x14ac:dyDescent="0.2">
      <c r="A282" s="161"/>
      <c r="B282" s="161"/>
      <c r="C282" s="164"/>
      <c r="D282" s="163"/>
      <c r="E282" s="38">
        <f t="shared" si="4"/>
        <v>0</v>
      </c>
    </row>
    <row r="283" spans="1:5" x14ac:dyDescent="0.2">
      <c r="A283" s="161"/>
      <c r="B283" s="161"/>
      <c r="C283" s="164"/>
      <c r="D283" s="163"/>
      <c r="E283" s="38">
        <f t="shared" si="4"/>
        <v>0</v>
      </c>
    </row>
    <row r="284" spans="1:5" x14ac:dyDescent="0.2">
      <c r="A284" s="161"/>
      <c r="B284" s="161"/>
      <c r="C284" s="164"/>
      <c r="D284" s="163"/>
      <c r="E284" s="38">
        <f t="shared" si="4"/>
        <v>0</v>
      </c>
    </row>
    <row r="285" spans="1:5" x14ac:dyDescent="0.2">
      <c r="A285" s="161"/>
      <c r="B285" s="161"/>
      <c r="C285" s="164"/>
      <c r="D285" s="163"/>
      <c r="E285" s="38">
        <f t="shared" si="4"/>
        <v>0</v>
      </c>
    </row>
    <row r="286" spans="1:5" x14ac:dyDescent="0.2">
      <c r="A286" s="161"/>
      <c r="B286" s="161"/>
      <c r="C286" s="164"/>
      <c r="D286" s="163"/>
      <c r="E286" s="38">
        <f t="shared" si="4"/>
        <v>0</v>
      </c>
    </row>
    <row r="287" spans="1:5" x14ac:dyDescent="0.2">
      <c r="A287" s="161"/>
      <c r="B287" s="161"/>
      <c r="C287" s="164"/>
      <c r="D287" s="163"/>
      <c r="E287" s="38">
        <f t="shared" si="4"/>
        <v>0</v>
      </c>
    </row>
    <row r="288" spans="1:5" x14ac:dyDescent="0.2">
      <c r="A288" s="161"/>
      <c r="B288" s="161"/>
      <c r="C288" s="164"/>
      <c r="D288" s="163"/>
      <c r="E288" s="38">
        <f t="shared" si="4"/>
        <v>0</v>
      </c>
    </row>
    <row r="289" spans="1:5" x14ac:dyDescent="0.2">
      <c r="A289" s="161"/>
      <c r="B289" s="161"/>
      <c r="C289" s="164"/>
      <c r="D289" s="163"/>
      <c r="E289" s="38">
        <f t="shared" si="4"/>
        <v>0</v>
      </c>
    </row>
    <row r="290" spans="1:5" x14ac:dyDescent="0.2">
      <c r="A290" s="161"/>
      <c r="B290" s="161"/>
      <c r="C290" s="164"/>
      <c r="D290" s="163"/>
      <c r="E290" s="38">
        <f t="shared" si="4"/>
        <v>0</v>
      </c>
    </row>
    <row r="291" spans="1:5" x14ac:dyDescent="0.2">
      <c r="A291" s="161"/>
      <c r="B291" s="161"/>
      <c r="C291" s="164"/>
      <c r="D291" s="163"/>
      <c r="E291" s="38">
        <f t="shared" si="4"/>
        <v>0</v>
      </c>
    </row>
    <row r="292" spans="1:5" x14ac:dyDescent="0.2">
      <c r="A292" s="161"/>
      <c r="B292" s="161"/>
      <c r="C292" s="164"/>
      <c r="D292" s="163"/>
      <c r="E292" s="38">
        <f t="shared" si="4"/>
        <v>0</v>
      </c>
    </row>
    <row r="293" spans="1:5" x14ac:dyDescent="0.2">
      <c r="A293" s="161"/>
      <c r="B293" s="161"/>
      <c r="C293" s="164"/>
      <c r="D293" s="163"/>
      <c r="E293" s="38">
        <f t="shared" si="4"/>
        <v>0</v>
      </c>
    </row>
    <row r="294" spans="1:5" x14ac:dyDescent="0.2">
      <c r="A294" s="161"/>
      <c r="B294" s="161"/>
      <c r="C294" s="164"/>
      <c r="D294" s="163"/>
      <c r="E294" s="38">
        <f t="shared" ref="E294:E357" si="5">C294</f>
        <v>0</v>
      </c>
    </row>
    <row r="295" spans="1:5" x14ac:dyDescent="0.2">
      <c r="A295" s="161"/>
      <c r="B295" s="161"/>
      <c r="C295" s="164"/>
      <c r="D295" s="163"/>
      <c r="E295" s="38">
        <f t="shared" si="5"/>
        <v>0</v>
      </c>
    </row>
    <row r="296" spans="1:5" x14ac:dyDescent="0.2">
      <c r="A296" s="161"/>
      <c r="B296" s="161"/>
      <c r="C296" s="164"/>
      <c r="D296" s="163"/>
      <c r="E296" s="38">
        <f t="shared" si="5"/>
        <v>0</v>
      </c>
    </row>
    <row r="297" spans="1:5" x14ac:dyDescent="0.2">
      <c r="A297" s="161"/>
      <c r="B297" s="161"/>
      <c r="C297" s="164"/>
      <c r="D297" s="163"/>
      <c r="E297" s="38">
        <f t="shared" si="5"/>
        <v>0</v>
      </c>
    </row>
    <row r="298" spans="1:5" x14ac:dyDescent="0.2">
      <c r="A298" s="161"/>
      <c r="B298" s="161"/>
      <c r="C298" s="164"/>
      <c r="D298" s="163"/>
      <c r="E298" s="38">
        <f t="shared" si="5"/>
        <v>0</v>
      </c>
    </row>
    <row r="299" spans="1:5" x14ac:dyDescent="0.2">
      <c r="A299" s="161"/>
      <c r="B299" s="161"/>
      <c r="C299" s="164"/>
      <c r="D299" s="163"/>
      <c r="E299" s="38">
        <f t="shared" si="5"/>
        <v>0</v>
      </c>
    </row>
    <row r="300" spans="1:5" x14ac:dyDescent="0.2">
      <c r="A300" s="161"/>
      <c r="B300" s="161"/>
      <c r="C300" s="164"/>
      <c r="D300" s="163"/>
      <c r="E300" s="38">
        <f t="shared" si="5"/>
        <v>0</v>
      </c>
    </row>
    <row r="301" spans="1:5" x14ac:dyDescent="0.2">
      <c r="A301" s="161"/>
      <c r="B301" s="161"/>
      <c r="C301" s="164"/>
      <c r="D301" s="163"/>
      <c r="E301" s="38">
        <f t="shared" si="5"/>
        <v>0</v>
      </c>
    </row>
    <row r="302" spans="1:5" x14ac:dyDescent="0.2">
      <c r="A302" s="161"/>
      <c r="B302" s="161"/>
      <c r="C302" s="164"/>
      <c r="D302" s="163"/>
      <c r="E302" s="38">
        <f t="shared" si="5"/>
        <v>0</v>
      </c>
    </row>
    <row r="303" spans="1:5" x14ac:dyDescent="0.2">
      <c r="A303" s="161"/>
      <c r="B303" s="161"/>
      <c r="C303" s="164"/>
      <c r="D303" s="163"/>
      <c r="E303" s="38">
        <f t="shared" si="5"/>
        <v>0</v>
      </c>
    </row>
    <row r="304" spans="1:5" x14ac:dyDescent="0.2">
      <c r="A304" s="161"/>
      <c r="B304" s="161"/>
      <c r="C304" s="164"/>
      <c r="D304" s="163"/>
      <c r="E304" s="38">
        <f t="shared" si="5"/>
        <v>0</v>
      </c>
    </row>
    <row r="305" spans="1:5" x14ac:dyDescent="0.2">
      <c r="A305" s="161"/>
      <c r="B305" s="161"/>
      <c r="C305" s="164"/>
      <c r="D305" s="163"/>
      <c r="E305" s="38">
        <f t="shared" si="5"/>
        <v>0</v>
      </c>
    </row>
    <row r="306" spans="1:5" x14ac:dyDescent="0.2">
      <c r="A306" s="161"/>
      <c r="B306" s="161"/>
      <c r="C306" s="164"/>
      <c r="D306" s="163"/>
      <c r="E306" s="38">
        <f t="shared" si="5"/>
        <v>0</v>
      </c>
    </row>
    <row r="307" spans="1:5" x14ac:dyDescent="0.2">
      <c r="A307" s="161"/>
      <c r="B307" s="161"/>
      <c r="C307" s="164"/>
      <c r="D307" s="163"/>
      <c r="E307" s="38">
        <f t="shared" si="5"/>
        <v>0</v>
      </c>
    </row>
    <row r="308" spans="1:5" x14ac:dyDescent="0.2">
      <c r="A308" s="161"/>
      <c r="B308" s="161"/>
      <c r="C308" s="164"/>
      <c r="D308" s="163"/>
      <c r="E308" s="38">
        <f t="shared" si="5"/>
        <v>0</v>
      </c>
    </row>
    <row r="309" spans="1:5" x14ac:dyDescent="0.2">
      <c r="A309" s="161"/>
      <c r="B309" s="161"/>
      <c r="C309" s="164"/>
      <c r="D309" s="163"/>
      <c r="E309" s="38">
        <f t="shared" si="5"/>
        <v>0</v>
      </c>
    </row>
    <row r="310" spans="1:5" x14ac:dyDescent="0.2">
      <c r="A310" s="161"/>
      <c r="B310" s="161"/>
      <c r="C310" s="164"/>
      <c r="D310" s="163"/>
      <c r="E310" s="38">
        <f t="shared" si="5"/>
        <v>0</v>
      </c>
    </row>
    <row r="311" spans="1:5" x14ac:dyDescent="0.2">
      <c r="A311" s="161"/>
      <c r="B311" s="161"/>
      <c r="C311" s="164"/>
      <c r="D311" s="163"/>
      <c r="E311" s="38">
        <f t="shared" si="5"/>
        <v>0</v>
      </c>
    </row>
    <row r="312" spans="1:5" x14ac:dyDescent="0.2">
      <c r="A312" s="161"/>
      <c r="B312" s="161"/>
      <c r="C312" s="164"/>
      <c r="D312" s="163"/>
      <c r="E312" s="38">
        <f t="shared" si="5"/>
        <v>0</v>
      </c>
    </row>
    <row r="313" spans="1:5" x14ac:dyDescent="0.2">
      <c r="A313" s="161"/>
      <c r="B313" s="161"/>
      <c r="C313" s="164"/>
      <c r="D313" s="163"/>
      <c r="E313" s="38">
        <f t="shared" si="5"/>
        <v>0</v>
      </c>
    </row>
    <row r="314" spans="1:5" x14ac:dyDescent="0.2">
      <c r="A314" s="161"/>
      <c r="B314" s="161"/>
      <c r="C314" s="164"/>
      <c r="D314" s="163"/>
      <c r="E314" s="38">
        <f t="shared" si="5"/>
        <v>0</v>
      </c>
    </row>
    <row r="315" spans="1:5" x14ac:dyDescent="0.2">
      <c r="A315" s="161"/>
      <c r="B315" s="161"/>
      <c r="C315" s="164"/>
      <c r="D315" s="163"/>
      <c r="E315" s="38">
        <f t="shared" si="5"/>
        <v>0</v>
      </c>
    </row>
    <row r="316" spans="1:5" x14ac:dyDescent="0.2">
      <c r="A316" s="161"/>
      <c r="B316" s="161"/>
      <c r="C316" s="164"/>
      <c r="D316" s="163"/>
      <c r="E316" s="38">
        <f t="shared" si="5"/>
        <v>0</v>
      </c>
    </row>
    <row r="317" spans="1:5" x14ac:dyDescent="0.2">
      <c r="A317" s="161"/>
      <c r="B317" s="161"/>
      <c r="C317" s="164"/>
      <c r="D317" s="163"/>
      <c r="E317" s="38">
        <f t="shared" si="5"/>
        <v>0</v>
      </c>
    </row>
    <row r="318" spans="1:5" x14ac:dyDescent="0.2">
      <c r="A318" s="161"/>
      <c r="B318" s="161"/>
      <c r="C318" s="164"/>
      <c r="D318" s="163"/>
      <c r="E318" s="38">
        <f t="shared" si="5"/>
        <v>0</v>
      </c>
    </row>
    <row r="319" spans="1:5" x14ac:dyDescent="0.2">
      <c r="A319" s="161"/>
      <c r="B319" s="161"/>
      <c r="C319" s="164"/>
      <c r="D319" s="163"/>
      <c r="E319" s="38">
        <f t="shared" si="5"/>
        <v>0</v>
      </c>
    </row>
    <row r="320" spans="1:5" x14ac:dyDescent="0.2">
      <c r="A320" s="161"/>
      <c r="B320" s="161"/>
      <c r="C320" s="164"/>
      <c r="D320" s="163"/>
      <c r="E320" s="38">
        <f t="shared" si="5"/>
        <v>0</v>
      </c>
    </row>
    <row r="321" spans="1:5" x14ac:dyDescent="0.2">
      <c r="A321" s="161"/>
      <c r="B321" s="161"/>
      <c r="C321" s="164"/>
      <c r="D321" s="163"/>
      <c r="E321" s="38">
        <f t="shared" si="5"/>
        <v>0</v>
      </c>
    </row>
    <row r="322" spans="1:5" x14ac:dyDescent="0.2">
      <c r="A322" s="161"/>
      <c r="B322" s="161"/>
      <c r="C322" s="164"/>
      <c r="D322" s="163"/>
      <c r="E322" s="38">
        <f t="shared" si="5"/>
        <v>0</v>
      </c>
    </row>
    <row r="323" spans="1:5" x14ac:dyDescent="0.2">
      <c r="A323" s="161"/>
      <c r="B323" s="161"/>
      <c r="C323" s="164"/>
      <c r="D323" s="163"/>
      <c r="E323" s="38">
        <f t="shared" si="5"/>
        <v>0</v>
      </c>
    </row>
    <row r="324" spans="1:5" x14ac:dyDescent="0.2">
      <c r="A324" s="161"/>
      <c r="B324" s="161"/>
      <c r="C324" s="164"/>
      <c r="D324" s="163"/>
      <c r="E324" s="38">
        <f t="shared" si="5"/>
        <v>0</v>
      </c>
    </row>
    <row r="325" spans="1:5" x14ac:dyDescent="0.2">
      <c r="A325" s="161"/>
      <c r="B325" s="161"/>
      <c r="C325" s="164"/>
      <c r="D325" s="163"/>
      <c r="E325" s="38">
        <f t="shared" si="5"/>
        <v>0</v>
      </c>
    </row>
    <row r="326" spans="1:5" x14ac:dyDescent="0.2">
      <c r="A326" s="161"/>
      <c r="B326" s="161"/>
      <c r="C326" s="164"/>
      <c r="D326" s="163"/>
      <c r="E326" s="38">
        <f t="shared" si="5"/>
        <v>0</v>
      </c>
    </row>
    <row r="327" spans="1:5" x14ac:dyDescent="0.2">
      <c r="A327" s="161"/>
      <c r="B327" s="161"/>
      <c r="C327" s="164"/>
      <c r="D327" s="163"/>
      <c r="E327" s="38">
        <f t="shared" si="5"/>
        <v>0</v>
      </c>
    </row>
    <row r="328" spans="1:5" x14ac:dyDescent="0.2">
      <c r="A328" s="161"/>
      <c r="B328" s="161"/>
      <c r="C328" s="164"/>
      <c r="D328" s="163"/>
      <c r="E328" s="38">
        <f t="shared" si="5"/>
        <v>0</v>
      </c>
    </row>
    <row r="329" spans="1:5" x14ac:dyDescent="0.2">
      <c r="A329" s="161"/>
      <c r="B329" s="161"/>
      <c r="C329" s="164"/>
      <c r="D329" s="163"/>
      <c r="E329" s="38">
        <f t="shared" si="5"/>
        <v>0</v>
      </c>
    </row>
    <row r="330" spans="1:5" x14ac:dyDescent="0.2">
      <c r="A330" s="161"/>
      <c r="B330" s="161"/>
      <c r="C330" s="164"/>
      <c r="D330" s="163"/>
      <c r="E330" s="38">
        <f t="shared" si="5"/>
        <v>0</v>
      </c>
    </row>
    <row r="331" spans="1:5" x14ac:dyDescent="0.2">
      <c r="A331" s="161"/>
      <c r="B331" s="161"/>
      <c r="C331" s="164"/>
      <c r="D331" s="163"/>
      <c r="E331" s="38">
        <f t="shared" si="5"/>
        <v>0</v>
      </c>
    </row>
    <row r="332" spans="1:5" x14ac:dyDescent="0.2">
      <c r="A332" s="161"/>
      <c r="B332" s="161"/>
      <c r="C332" s="164"/>
      <c r="D332" s="163"/>
      <c r="E332" s="38">
        <f t="shared" si="5"/>
        <v>0</v>
      </c>
    </row>
    <row r="333" spans="1:5" x14ac:dyDescent="0.2">
      <c r="A333" s="161"/>
      <c r="B333" s="161"/>
      <c r="C333" s="164"/>
      <c r="D333" s="163"/>
      <c r="E333" s="38">
        <f t="shared" si="5"/>
        <v>0</v>
      </c>
    </row>
    <row r="334" spans="1:5" x14ac:dyDescent="0.2">
      <c r="A334" s="161"/>
      <c r="B334" s="161"/>
      <c r="C334" s="164"/>
      <c r="D334" s="163"/>
      <c r="E334" s="38">
        <f t="shared" si="5"/>
        <v>0</v>
      </c>
    </row>
    <row r="335" spans="1:5" x14ac:dyDescent="0.2">
      <c r="A335" s="161"/>
      <c r="B335" s="161"/>
      <c r="C335" s="164"/>
      <c r="D335" s="163"/>
      <c r="E335" s="38">
        <f t="shared" si="5"/>
        <v>0</v>
      </c>
    </row>
    <row r="336" spans="1:5" x14ac:dyDescent="0.2">
      <c r="A336" s="161"/>
      <c r="B336" s="161"/>
      <c r="C336" s="164"/>
      <c r="D336" s="163"/>
      <c r="E336" s="38">
        <f t="shared" si="5"/>
        <v>0</v>
      </c>
    </row>
    <row r="337" spans="1:5" x14ac:dyDescent="0.2">
      <c r="A337" s="161"/>
      <c r="B337" s="161"/>
      <c r="C337" s="164"/>
      <c r="D337" s="163"/>
      <c r="E337" s="38">
        <f t="shared" si="5"/>
        <v>0</v>
      </c>
    </row>
    <row r="338" spans="1:5" x14ac:dyDescent="0.2">
      <c r="A338" s="161"/>
      <c r="B338" s="161"/>
      <c r="C338" s="164"/>
      <c r="D338" s="163"/>
      <c r="E338" s="38">
        <f t="shared" si="5"/>
        <v>0</v>
      </c>
    </row>
    <row r="339" spans="1:5" x14ac:dyDescent="0.2">
      <c r="A339" s="161"/>
      <c r="B339" s="161"/>
      <c r="C339" s="164"/>
      <c r="D339" s="163"/>
      <c r="E339" s="38">
        <f t="shared" si="5"/>
        <v>0</v>
      </c>
    </row>
    <row r="340" spans="1:5" x14ac:dyDescent="0.2">
      <c r="A340" s="161"/>
      <c r="B340" s="161"/>
      <c r="C340" s="164"/>
      <c r="D340" s="163"/>
      <c r="E340" s="38">
        <f t="shared" si="5"/>
        <v>0</v>
      </c>
    </row>
    <row r="341" spans="1:5" x14ac:dyDescent="0.2">
      <c r="A341" s="161"/>
      <c r="B341" s="161"/>
      <c r="C341" s="164"/>
      <c r="D341" s="163"/>
      <c r="E341" s="38">
        <f t="shared" si="5"/>
        <v>0</v>
      </c>
    </row>
    <row r="342" spans="1:5" x14ac:dyDescent="0.2">
      <c r="A342" s="161"/>
      <c r="B342" s="161"/>
      <c r="C342" s="164"/>
      <c r="D342" s="163"/>
      <c r="E342" s="38">
        <f t="shared" si="5"/>
        <v>0</v>
      </c>
    </row>
    <row r="343" spans="1:5" x14ac:dyDescent="0.2">
      <c r="A343" s="161"/>
      <c r="B343" s="161"/>
      <c r="C343" s="164"/>
      <c r="D343" s="163"/>
      <c r="E343" s="38">
        <f t="shared" si="5"/>
        <v>0</v>
      </c>
    </row>
    <row r="344" spans="1:5" x14ac:dyDescent="0.2">
      <c r="A344" s="161"/>
      <c r="B344" s="161"/>
      <c r="C344" s="164"/>
      <c r="D344" s="163"/>
      <c r="E344" s="38">
        <f t="shared" si="5"/>
        <v>0</v>
      </c>
    </row>
    <row r="345" spans="1:5" x14ac:dyDescent="0.2">
      <c r="A345" s="161"/>
      <c r="B345" s="161"/>
      <c r="C345" s="164"/>
      <c r="D345" s="163"/>
      <c r="E345" s="38">
        <f t="shared" si="5"/>
        <v>0</v>
      </c>
    </row>
    <row r="346" spans="1:5" x14ac:dyDescent="0.2">
      <c r="A346" s="161"/>
      <c r="B346" s="161"/>
      <c r="C346" s="164"/>
      <c r="D346" s="163"/>
      <c r="E346" s="38">
        <f t="shared" si="5"/>
        <v>0</v>
      </c>
    </row>
    <row r="347" spans="1:5" x14ac:dyDescent="0.2">
      <c r="A347" s="161"/>
      <c r="B347" s="161"/>
      <c r="C347" s="164"/>
      <c r="D347" s="163"/>
      <c r="E347" s="38">
        <f t="shared" si="5"/>
        <v>0</v>
      </c>
    </row>
    <row r="348" spans="1:5" x14ac:dyDescent="0.2">
      <c r="A348" s="161"/>
      <c r="B348" s="161"/>
      <c r="C348" s="164"/>
      <c r="D348" s="163"/>
      <c r="E348" s="38">
        <f t="shared" si="5"/>
        <v>0</v>
      </c>
    </row>
    <row r="349" spans="1:5" x14ac:dyDescent="0.2">
      <c r="A349" s="161"/>
      <c r="B349" s="161"/>
      <c r="C349" s="164"/>
      <c r="D349" s="163"/>
      <c r="E349" s="38">
        <f t="shared" si="5"/>
        <v>0</v>
      </c>
    </row>
    <row r="350" spans="1:5" x14ac:dyDescent="0.2">
      <c r="A350" s="161"/>
      <c r="B350" s="161"/>
      <c r="C350" s="164"/>
      <c r="D350" s="163"/>
      <c r="E350" s="38">
        <f t="shared" si="5"/>
        <v>0</v>
      </c>
    </row>
    <row r="351" spans="1:5" x14ac:dyDescent="0.2">
      <c r="A351" s="161"/>
      <c r="B351" s="161"/>
      <c r="C351" s="164"/>
      <c r="D351" s="163"/>
      <c r="E351" s="38">
        <f t="shared" si="5"/>
        <v>0</v>
      </c>
    </row>
    <row r="352" spans="1:5" x14ac:dyDescent="0.2">
      <c r="A352" s="161"/>
      <c r="B352" s="161"/>
      <c r="C352" s="164"/>
      <c r="D352" s="163"/>
      <c r="E352" s="38">
        <f t="shared" si="5"/>
        <v>0</v>
      </c>
    </row>
    <row r="353" spans="1:5" x14ac:dyDescent="0.2">
      <c r="A353" s="161"/>
      <c r="B353" s="161"/>
      <c r="C353" s="164"/>
      <c r="D353" s="163"/>
      <c r="E353" s="38">
        <f t="shared" si="5"/>
        <v>0</v>
      </c>
    </row>
    <row r="354" spans="1:5" x14ac:dyDescent="0.2">
      <c r="A354" s="161"/>
      <c r="B354" s="161"/>
      <c r="C354" s="164"/>
      <c r="D354" s="163"/>
      <c r="E354" s="38">
        <f t="shared" si="5"/>
        <v>0</v>
      </c>
    </row>
    <row r="355" spans="1:5" x14ac:dyDescent="0.2">
      <c r="A355" s="161"/>
      <c r="B355" s="161"/>
      <c r="C355" s="164"/>
      <c r="D355" s="163"/>
      <c r="E355" s="38">
        <f t="shared" si="5"/>
        <v>0</v>
      </c>
    </row>
    <row r="356" spans="1:5" x14ac:dyDescent="0.2">
      <c r="A356" s="161"/>
      <c r="B356" s="161"/>
      <c r="C356" s="164"/>
      <c r="D356" s="163"/>
      <c r="E356" s="38">
        <f t="shared" si="5"/>
        <v>0</v>
      </c>
    </row>
    <row r="357" spans="1:5" x14ac:dyDescent="0.2">
      <c r="A357" s="161"/>
      <c r="B357" s="161"/>
      <c r="C357" s="164"/>
      <c r="D357" s="163"/>
      <c r="E357" s="38">
        <f t="shared" si="5"/>
        <v>0</v>
      </c>
    </row>
    <row r="358" spans="1:5" x14ac:dyDescent="0.2">
      <c r="A358" s="161"/>
      <c r="B358" s="161"/>
      <c r="C358" s="164"/>
      <c r="D358" s="163"/>
      <c r="E358" s="38">
        <f t="shared" ref="E358:E421" si="6">C358</f>
        <v>0</v>
      </c>
    </row>
    <row r="359" spans="1:5" x14ac:dyDescent="0.2">
      <c r="A359" s="161"/>
      <c r="B359" s="161"/>
      <c r="C359" s="164"/>
      <c r="D359" s="163"/>
      <c r="E359" s="38">
        <f t="shared" si="6"/>
        <v>0</v>
      </c>
    </row>
    <row r="360" spans="1:5" x14ac:dyDescent="0.2">
      <c r="A360" s="161"/>
      <c r="B360" s="161"/>
      <c r="C360" s="164"/>
      <c r="D360" s="163"/>
      <c r="E360" s="38">
        <f t="shared" si="6"/>
        <v>0</v>
      </c>
    </row>
    <row r="361" spans="1:5" x14ac:dyDescent="0.2">
      <c r="A361" s="161"/>
      <c r="B361" s="161"/>
      <c r="C361" s="164"/>
      <c r="D361" s="163"/>
      <c r="E361" s="38">
        <f t="shared" si="6"/>
        <v>0</v>
      </c>
    </row>
    <row r="362" spans="1:5" x14ac:dyDescent="0.2">
      <c r="A362" s="161"/>
      <c r="B362" s="161"/>
      <c r="C362" s="164"/>
      <c r="D362" s="163"/>
      <c r="E362" s="38">
        <f t="shared" si="6"/>
        <v>0</v>
      </c>
    </row>
    <row r="363" spans="1:5" x14ac:dyDescent="0.2">
      <c r="A363" s="161"/>
      <c r="B363" s="161"/>
      <c r="C363" s="164"/>
      <c r="D363" s="163"/>
      <c r="E363" s="38">
        <f t="shared" si="6"/>
        <v>0</v>
      </c>
    </row>
    <row r="364" spans="1:5" x14ac:dyDescent="0.2">
      <c r="A364" s="161"/>
      <c r="B364" s="161"/>
      <c r="C364" s="164"/>
      <c r="D364" s="163"/>
      <c r="E364" s="38">
        <f t="shared" si="6"/>
        <v>0</v>
      </c>
    </row>
    <row r="365" spans="1:5" x14ac:dyDescent="0.2">
      <c r="A365" s="161"/>
      <c r="B365" s="161"/>
      <c r="C365" s="164"/>
      <c r="D365" s="163"/>
      <c r="E365" s="38">
        <f t="shared" si="6"/>
        <v>0</v>
      </c>
    </row>
    <row r="366" spans="1:5" x14ac:dyDescent="0.2">
      <c r="A366" s="161"/>
      <c r="B366" s="161"/>
      <c r="C366" s="164"/>
      <c r="D366" s="163"/>
      <c r="E366" s="38">
        <f t="shared" si="6"/>
        <v>0</v>
      </c>
    </row>
    <row r="367" spans="1:5" x14ac:dyDescent="0.2">
      <c r="A367" s="161"/>
      <c r="B367" s="161"/>
      <c r="C367" s="164"/>
      <c r="D367" s="163"/>
      <c r="E367" s="38">
        <f t="shared" si="6"/>
        <v>0</v>
      </c>
    </row>
    <row r="368" spans="1:5" x14ac:dyDescent="0.2">
      <c r="A368" s="161"/>
      <c r="B368" s="161"/>
      <c r="C368" s="164"/>
      <c r="D368" s="163"/>
      <c r="E368" s="38">
        <f t="shared" si="6"/>
        <v>0</v>
      </c>
    </row>
    <row r="369" spans="1:5" x14ac:dyDescent="0.2">
      <c r="A369" s="161"/>
      <c r="B369" s="161"/>
      <c r="C369" s="164"/>
      <c r="D369" s="163"/>
      <c r="E369" s="38">
        <f t="shared" si="6"/>
        <v>0</v>
      </c>
    </row>
    <row r="370" spans="1:5" x14ac:dyDescent="0.2">
      <c r="A370" s="161"/>
      <c r="B370" s="161"/>
      <c r="C370" s="164"/>
      <c r="D370" s="163"/>
      <c r="E370" s="38">
        <f t="shared" si="6"/>
        <v>0</v>
      </c>
    </row>
    <row r="371" spans="1:5" x14ac:dyDescent="0.2">
      <c r="A371" s="161"/>
      <c r="B371" s="161"/>
      <c r="C371" s="164"/>
      <c r="D371" s="163"/>
      <c r="E371" s="38">
        <f t="shared" si="6"/>
        <v>0</v>
      </c>
    </row>
    <row r="372" spans="1:5" x14ac:dyDescent="0.2">
      <c r="A372" s="161"/>
      <c r="B372" s="161"/>
      <c r="C372" s="164"/>
      <c r="D372" s="163"/>
      <c r="E372" s="38">
        <f t="shared" si="6"/>
        <v>0</v>
      </c>
    </row>
    <row r="373" spans="1:5" x14ac:dyDescent="0.2">
      <c r="A373" s="161"/>
      <c r="B373" s="161"/>
      <c r="C373" s="164"/>
      <c r="D373" s="163"/>
      <c r="E373" s="38">
        <f t="shared" si="6"/>
        <v>0</v>
      </c>
    </row>
    <row r="374" spans="1:5" x14ac:dyDescent="0.2">
      <c r="A374" s="161"/>
      <c r="B374" s="161"/>
      <c r="C374" s="164"/>
      <c r="D374" s="163"/>
      <c r="E374" s="38">
        <f t="shared" si="6"/>
        <v>0</v>
      </c>
    </row>
    <row r="375" spans="1:5" x14ac:dyDescent="0.2">
      <c r="A375" s="161"/>
      <c r="B375" s="161"/>
      <c r="C375" s="164"/>
      <c r="D375" s="163"/>
      <c r="E375" s="38">
        <f t="shared" si="6"/>
        <v>0</v>
      </c>
    </row>
    <row r="376" spans="1:5" x14ac:dyDescent="0.2">
      <c r="A376" s="161"/>
      <c r="B376" s="161"/>
      <c r="C376" s="164"/>
      <c r="D376" s="163"/>
      <c r="E376" s="38">
        <f t="shared" si="6"/>
        <v>0</v>
      </c>
    </row>
    <row r="377" spans="1:5" x14ac:dyDescent="0.2">
      <c r="A377" s="161"/>
      <c r="B377" s="161"/>
      <c r="C377" s="164"/>
      <c r="D377" s="163"/>
      <c r="E377" s="38">
        <f t="shared" si="6"/>
        <v>0</v>
      </c>
    </row>
    <row r="378" spans="1:5" x14ac:dyDescent="0.2">
      <c r="A378" s="161"/>
      <c r="B378" s="161"/>
      <c r="C378" s="164"/>
      <c r="D378" s="163"/>
      <c r="E378" s="38">
        <f t="shared" si="6"/>
        <v>0</v>
      </c>
    </row>
    <row r="379" spans="1:5" x14ac:dyDescent="0.2">
      <c r="A379" s="161"/>
      <c r="B379" s="161"/>
      <c r="C379" s="164"/>
      <c r="D379" s="163"/>
      <c r="E379" s="38">
        <f t="shared" si="6"/>
        <v>0</v>
      </c>
    </row>
    <row r="380" spans="1:5" x14ac:dyDescent="0.2">
      <c r="A380" s="161"/>
      <c r="B380" s="161"/>
      <c r="C380" s="164"/>
      <c r="D380" s="163"/>
      <c r="E380" s="38">
        <f t="shared" si="6"/>
        <v>0</v>
      </c>
    </row>
    <row r="381" spans="1:5" x14ac:dyDescent="0.2">
      <c r="A381" s="161"/>
      <c r="B381" s="161"/>
      <c r="C381" s="164"/>
      <c r="D381" s="163"/>
      <c r="E381" s="38">
        <f t="shared" si="6"/>
        <v>0</v>
      </c>
    </row>
    <row r="382" spans="1:5" x14ac:dyDescent="0.2">
      <c r="A382" s="161"/>
      <c r="B382" s="161"/>
      <c r="C382" s="164"/>
      <c r="D382" s="163"/>
      <c r="E382" s="38">
        <f t="shared" si="6"/>
        <v>0</v>
      </c>
    </row>
    <row r="383" spans="1:5" x14ac:dyDescent="0.2">
      <c r="A383" s="161"/>
      <c r="B383" s="161"/>
      <c r="C383" s="164"/>
      <c r="D383" s="163"/>
      <c r="E383" s="38">
        <f t="shared" si="6"/>
        <v>0</v>
      </c>
    </row>
    <row r="384" spans="1:5" x14ac:dyDescent="0.2">
      <c r="A384" s="161"/>
      <c r="B384" s="161"/>
      <c r="C384" s="164"/>
      <c r="D384" s="163"/>
      <c r="E384" s="38">
        <f t="shared" si="6"/>
        <v>0</v>
      </c>
    </row>
    <row r="385" spans="1:5" x14ac:dyDescent="0.2">
      <c r="A385" s="161"/>
      <c r="B385" s="161"/>
      <c r="C385" s="164"/>
      <c r="D385" s="163"/>
      <c r="E385" s="38">
        <f t="shared" si="6"/>
        <v>0</v>
      </c>
    </row>
    <row r="386" spans="1:5" x14ac:dyDescent="0.2">
      <c r="A386" s="161"/>
      <c r="B386" s="161"/>
      <c r="C386" s="164"/>
      <c r="D386" s="163"/>
      <c r="E386" s="38">
        <f t="shared" si="6"/>
        <v>0</v>
      </c>
    </row>
    <row r="387" spans="1:5" x14ac:dyDescent="0.2">
      <c r="A387" s="161"/>
      <c r="B387" s="161"/>
      <c r="C387" s="164"/>
      <c r="D387" s="163"/>
      <c r="E387" s="38">
        <f t="shared" si="6"/>
        <v>0</v>
      </c>
    </row>
    <row r="388" spans="1:5" x14ac:dyDescent="0.2">
      <c r="A388" s="161"/>
      <c r="B388" s="161"/>
      <c r="C388" s="164"/>
      <c r="D388" s="163"/>
      <c r="E388" s="38">
        <f t="shared" si="6"/>
        <v>0</v>
      </c>
    </row>
    <row r="389" spans="1:5" x14ac:dyDescent="0.2">
      <c r="A389" s="161"/>
      <c r="B389" s="161"/>
      <c r="C389" s="164"/>
      <c r="D389" s="163"/>
      <c r="E389" s="38">
        <f t="shared" si="6"/>
        <v>0</v>
      </c>
    </row>
    <row r="390" spans="1:5" x14ac:dyDescent="0.2">
      <c r="A390" s="161"/>
      <c r="B390" s="161"/>
      <c r="C390" s="164"/>
      <c r="D390" s="163"/>
      <c r="E390" s="38">
        <f t="shared" si="6"/>
        <v>0</v>
      </c>
    </row>
    <row r="391" spans="1:5" x14ac:dyDescent="0.2">
      <c r="A391" s="161"/>
      <c r="B391" s="161"/>
      <c r="C391" s="164"/>
      <c r="D391" s="163"/>
      <c r="E391" s="38">
        <f t="shared" si="6"/>
        <v>0</v>
      </c>
    </row>
    <row r="392" spans="1:5" x14ac:dyDescent="0.2">
      <c r="A392" s="161"/>
      <c r="B392" s="161"/>
      <c r="C392" s="164"/>
      <c r="D392" s="163"/>
      <c r="E392" s="38">
        <f t="shared" si="6"/>
        <v>0</v>
      </c>
    </row>
    <row r="393" spans="1:5" x14ac:dyDescent="0.2">
      <c r="A393" s="161"/>
      <c r="B393" s="161"/>
      <c r="C393" s="164"/>
      <c r="D393" s="163"/>
      <c r="E393" s="38">
        <f t="shared" si="6"/>
        <v>0</v>
      </c>
    </row>
    <row r="394" spans="1:5" x14ac:dyDescent="0.2">
      <c r="A394" s="161"/>
      <c r="B394" s="161"/>
      <c r="C394" s="164"/>
      <c r="D394" s="163"/>
      <c r="E394" s="38">
        <f t="shared" si="6"/>
        <v>0</v>
      </c>
    </row>
    <row r="395" spans="1:5" x14ac:dyDescent="0.2">
      <c r="A395" s="161"/>
      <c r="B395" s="161"/>
      <c r="C395" s="164"/>
      <c r="D395" s="163"/>
      <c r="E395" s="38">
        <f t="shared" si="6"/>
        <v>0</v>
      </c>
    </row>
    <row r="396" spans="1:5" x14ac:dyDescent="0.2">
      <c r="A396" s="161"/>
      <c r="B396" s="161"/>
      <c r="C396" s="164"/>
      <c r="D396" s="163"/>
      <c r="E396" s="38">
        <f t="shared" si="6"/>
        <v>0</v>
      </c>
    </row>
    <row r="397" spans="1:5" x14ac:dyDescent="0.2">
      <c r="A397" s="161"/>
      <c r="B397" s="161"/>
      <c r="C397" s="164"/>
      <c r="D397" s="163"/>
      <c r="E397" s="38">
        <f t="shared" si="6"/>
        <v>0</v>
      </c>
    </row>
    <row r="398" spans="1:5" x14ac:dyDescent="0.2">
      <c r="A398" s="161"/>
      <c r="B398" s="161"/>
      <c r="C398" s="164"/>
      <c r="D398" s="163"/>
      <c r="E398" s="38">
        <f t="shared" si="6"/>
        <v>0</v>
      </c>
    </row>
    <row r="399" spans="1:5" x14ac:dyDescent="0.2">
      <c r="A399" s="161"/>
      <c r="B399" s="161"/>
      <c r="C399" s="164"/>
      <c r="D399" s="163"/>
      <c r="E399" s="38">
        <f t="shared" si="6"/>
        <v>0</v>
      </c>
    </row>
    <row r="400" spans="1:5" x14ac:dyDescent="0.2">
      <c r="A400" s="161"/>
      <c r="B400" s="161"/>
      <c r="C400" s="164"/>
      <c r="D400" s="163"/>
      <c r="E400" s="38">
        <f t="shared" si="6"/>
        <v>0</v>
      </c>
    </row>
    <row r="401" spans="1:5" x14ac:dyDescent="0.2">
      <c r="A401" s="161"/>
      <c r="B401" s="161"/>
      <c r="C401" s="164"/>
      <c r="D401" s="163"/>
      <c r="E401" s="38">
        <f t="shared" si="6"/>
        <v>0</v>
      </c>
    </row>
    <row r="402" spans="1:5" x14ac:dyDescent="0.2">
      <c r="A402" s="161"/>
      <c r="B402" s="161"/>
      <c r="C402" s="164"/>
      <c r="D402" s="163"/>
      <c r="E402" s="38">
        <f t="shared" si="6"/>
        <v>0</v>
      </c>
    </row>
    <row r="403" spans="1:5" x14ac:dyDescent="0.2">
      <c r="A403" s="161"/>
      <c r="B403" s="161"/>
      <c r="C403" s="164"/>
      <c r="D403" s="163"/>
      <c r="E403" s="38">
        <f t="shared" si="6"/>
        <v>0</v>
      </c>
    </row>
    <row r="404" spans="1:5" x14ac:dyDescent="0.2">
      <c r="A404" s="161"/>
      <c r="B404" s="161"/>
      <c r="C404" s="164"/>
      <c r="D404" s="163"/>
      <c r="E404" s="38">
        <f t="shared" si="6"/>
        <v>0</v>
      </c>
    </row>
    <row r="405" spans="1:5" x14ac:dyDescent="0.2">
      <c r="A405" s="161"/>
      <c r="B405" s="161"/>
      <c r="C405" s="164"/>
      <c r="D405" s="163"/>
      <c r="E405" s="38">
        <f t="shared" si="6"/>
        <v>0</v>
      </c>
    </row>
    <row r="406" spans="1:5" x14ac:dyDescent="0.2">
      <c r="A406" s="161"/>
      <c r="B406" s="161"/>
      <c r="C406" s="164"/>
      <c r="D406" s="163"/>
      <c r="E406" s="38">
        <f t="shared" si="6"/>
        <v>0</v>
      </c>
    </row>
    <row r="407" spans="1:5" x14ac:dyDescent="0.2">
      <c r="A407" s="161"/>
      <c r="B407" s="161"/>
      <c r="C407" s="164"/>
      <c r="D407" s="163"/>
      <c r="E407" s="38">
        <f t="shared" si="6"/>
        <v>0</v>
      </c>
    </row>
    <row r="408" spans="1:5" x14ac:dyDescent="0.2">
      <c r="A408" s="161"/>
      <c r="B408" s="161"/>
      <c r="C408" s="164"/>
      <c r="D408" s="163"/>
      <c r="E408" s="38">
        <f t="shared" si="6"/>
        <v>0</v>
      </c>
    </row>
    <row r="409" spans="1:5" x14ac:dyDescent="0.2">
      <c r="A409" s="161"/>
      <c r="B409" s="161"/>
      <c r="C409" s="164"/>
      <c r="D409" s="163"/>
      <c r="E409" s="38">
        <f t="shared" si="6"/>
        <v>0</v>
      </c>
    </row>
    <row r="410" spans="1:5" x14ac:dyDescent="0.2">
      <c r="A410" s="161"/>
      <c r="B410" s="161"/>
      <c r="C410" s="164"/>
      <c r="D410" s="163"/>
      <c r="E410" s="38">
        <f t="shared" si="6"/>
        <v>0</v>
      </c>
    </row>
    <row r="411" spans="1:5" x14ac:dyDescent="0.2">
      <c r="A411" s="161"/>
      <c r="B411" s="161"/>
      <c r="C411" s="164"/>
      <c r="D411" s="163"/>
      <c r="E411" s="38">
        <f t="shared" si="6"/>
        <v>0</v>
      </c>
    </row>
    <row r="412" spans="1:5" x14ac:dyDescent="0.2">
      <c r="A412" s="161"/>
      <c r="B412" s="161"/>
      <c r="C412" s="164"/>
      <c r="D412" s="163"/>
      <c r="E412" s="38">
        <f t="shared" si="6"/>
        <v>0</v>
      </c>
    </row>
    <row r="413" spans="1:5" x14ac:dyDescent="0.2">
      <c r="A413" s="161"/>
      <c r="B413" s="161"/>
      <c r="C413" s="164"/>
      <c r="D413" s="163"/>
      <c r="E413" s="38">
        <f t="shared" si="6"/>
        <v>0</v>
      </c>
    </row>
    <row r="414" spans="1:5" x14ac:dyDescent="0.2">
      <c r="A414" s="161"/>
      <c r="B414" s="161"/>
      <c r="C414" s="164"/>
      <c r="D414" s="163"/>
      <c r="E414" s="38">
        <f t="shared" si="6"/>
        <v>0</v>
      </c>
    </row>
    <row r="415" spans="1:5" x14ac:dyDescent="0.2">
      <c r="A415" s="161"/>
      <c r="B415" s="161"/>
      <c r="C415" s="164"/>
      <c r="D415" s="163"/>
      <c r="E415" s="38">
        <f t="shared" si="6"/>
        <v>0</v>
      </c>
    </row>
    <row r="416" spans="1:5" x14ac:dyDescent="0.2">
      <c r="A416" s="161"/>
      <c r="B416" s="161"/>
      <c r="C416" s="164"/>
      <c r="D416" s="163"/>
      <c r="E416" s="38">
        <f t="shared" si="6"/>
        <v>0</v>
      </c>
    </row>
    <row r="417" spans="1:5" x14ac:dyDescent="0.2">
      <c r="A417" s="161"/>
      <c r="B417" s="161"/>
      <c r="C417" s="164"/>
      <c r="D417" s="163"/>
      <c r="E417" s="38">
        <f t="shared" si="6"/>
        <v>0</v>
      </c>
    </row>
    <row r="418" spans="1:5" x14ac:dyDescent="0.2">
      <c r="A418" s="161"/>
      <c r="B418" s="161"/>
      <c r="C418" s="164"/>
      <c r="D418" s="163"/>
      <c r="E418" s="38">
        <f t="shared" si="6"/>
        <v>0</v>
      </c>
    </row>
    <row r="419" spans="1:5" x14ac:dyDescent="0.2">
      <c r="A419" s="161"/>
      <c r="B419" s="161"/>
      <c r="C419" s="164"/>
      <c r="D419" s="163"/>
      <c r="E419" s="38">
        <f t="shared" si="6"/>
        <v>0</v>
      </c>
    </row>
    <row r="420" spans="1:5" x14ac:dyDescent="0.2">
      <c r="A420" s="161"/>
      <c r="B420" s="161"/>
      <c r="C420" s="164"/>
      <c r="D420" s="163"/>
      <c r="E420" s="38">
        <f t="shared" si="6"/>
        <v>0</v>
      </c>
    </row>
    <row r="421" spans="1:5" x14ac:dyDescent="0.2">
      <c r="A421" s="161"/>
      <c r="B421" s="161"/>
      <c r="C421" s="164"/>
      <c r="D421" s="163"/>
      <c r="E421" s="38">
        <f t="shared" si="6"/>
        <v>0</v>
      </c>
    </row>
    <row r="422" spans="1:5" x14ac:dyDescent="0.2">
      <c r="A422" s="161"/>
      <c r="B422" s="161"/>
      <c r="C422" s="164"/>
      <c r="D422" s="163"/>
      <c r="E422" s="38">
        <f t="shared" ref="E422:E485" si="7">C422</f>
        <v>0</v>
      </c>
    </row>
    <row r="423" spans="1:5" x14ac:dyDescent="0.2">
      <c r="A423" s="161"/>
      <c r="B423" s="161"/>
      <c r="C423" s="164"/>
      <c r="D423" s="163"/>
      <c r="E423" s="38">
        <f t="shared" si="7"/>
        <v>0</v>
      </c>
    </row>
    <row r="424" spans="1:5" x14ac:dyDescent="0.2">
      <c r="A424" s="161"/>
      <c r="B424" s="161"/>
      <c r="C424" s="164"/>
      <c r="D424" s="163"/>
      <c r="E424" s="38">
        <f t="shared" si="7"/>
        <v>0</v>
      </c>
    </row>
    <row r="425" spans="1:5" x14ac:dyDescent="0.2">
      <c r="A425" s="161"/>
      <c r="B425" s="161"/>
      <c r="C425" s="164"/>
      <c r="D425" s="163"/>
      <c r="E425" s="38">
        <f t="shared" si="7"/>
        <v>0</v>
      </c>
    </row>
    <row r="426" spans="1:5" x14ac:dyDescent="0.2">
      <c r="A426" s="161"/>
      <c r="B426" s="161"/>
      <c r="C426" s="164"/>
      <c r="D426" s="163"/>
      <c r="E426" s="38">
        <f t="shared" si="7"/>
        <v>0</v>
      </c>
    </row>
    <row r="427" spans="1:5" x14ac:dyDescent="0.2">
      <c r="A427" s="161"/>
      <c r="B427" s="161"/>
      <c r="C427" s="164"/>
      <c r="D427" s="163"/>
      <c r="E427" s="38">
        <f t="shared" si="7"/>
        <v>0</v>
      </c>
    </row>
    <row r="428" spans="1:5" x14ac:dyDescent="0.2">
      <c r="A428" s="161"/>
      <c r="B428" s="161"/>
      <c r="C428" s="164"/>
      <c r="D428" s="163"/>
      <c r="E428" s="38">
        <f t="shared" si="7"/>
        <v>0</v>
      </c>
    </row>
    <row r="429" spans="1:5" x14ac:dyDescent="0.2">
      <c r="A429" s="161"/>
      <c r="B429" s="161"/>
      <c r="C429" s="164"/>
      <c r="D429" s="163"/>
      <c r="E429" s="38">
        <f t="shared" si="7"/>
        <v>0</v>
      </c>
    </row>
    <row r="430" spans="1:5" x14ac:dyDescent="0.2">
      <c r="A430" s="161"/>
      <c r="B430" s="161"/>
      <c r="C430" s="164"/>
      <c r="D430" s="163"/>
      <c r="E430" s="38">
        <f t="shared" si="7"/>
        <v>0</v>
      </c>
    </row>
    <row r="431" spans="1:5" x14ac:dyDescent="0.2">
      <c r="A431" s="161"/>
      <c r="B431" s="161"/>
      <c r="C431" s="164"/>
      <c r="D431" s="163"/>
      <c r="E431" s="38">
        <f t="shared" si="7"/>
        <v>0</v>
      </c>
    </row>
    <row r="432" spans="1:5" x14ac:dyDescent="0.2">
      <c r="A432" s="161"/>
      <c r="B432" s="161"/>
      <c r="C432" s="164"/>
      <c r="D432" s="163"/>
      <c r="E432" s="38">
        <f t="shared" si="7"/>
        <v>0</v>
      </c>
    </row>
    <row r="433" spans="1:5" x14ac:dyDescent="0.2">
      <c r="A433" s="161"/>
      <c r="B433" s="161"/>
      <c r="C433" s="164"/>
      <c r="D433" s="163"/>
      <c r="E433" s="38">
        <f t="shared" si="7"/>
        <v>0</v>
      </c>
    </row>
    <row r="434" spans="1:5" x14ac:dyDescent="0.2">
      <c r="A434" s="161"/>
      <c r="B434" s="161"/>
      <c r="C434" s="164"/>
      <c r="D434" s="163"/>
      <c r="E434" s="38">
        <f t="shared" si="7"/>
        <v>0</v>
      </c>
    </row>
    <row r="435" spans="1:5" x14ac:dyDescent="0.2">
      <c r="A435" s="161"/>
      <c r="B435" s="161"/>
      <c r="C435" s="164"/>
      <c r="D435" s="163"/>
      <c r="E435" s="38">
        <f t="shared" si="7"/>
        <v>0</v>
      </c>
    </row>
    <row r="436" spans="1:5" x14ac:dyDescent="0.2">
      <c r="A436" s="161"/>
      <c r="B436" s="161"/>
      <c r="C436" s="164"/>
      <c r="D436" s="163"/>
      <c r="E436" s="38">
        <f t="shared" si="7"/>
        <v>0</v>
      </c>
    </row>
    <row r="437" spans="1:5" x14ac:dyDescent="0.2">
      <c r="A437" s="161"/>
      <c r="B437" s="161"/>
      <c r="C437" s="164"/>
      <c r="D437" s="163"/>
      <c r="E437" s="38">
        <f t="shared" si="7"/>
        <v>0</v>
      </c>
    </row>
    <row r="438" spans="1:5" x14ac:dyDescent="0.2">
      <c r="A438" s="161"/>
      <c r="B438" s="161"/>
      <c r="C438" s="164"/>
      <c r="D438" s="163"/>
      <c r="E438" s="38">
        <f t="shared" si="7"/>
        <v>0</v>
      </c>
    </row>
    <row r="439" spans="1:5" x14ac:dyDescent="0.2">
      <c r="A439" s="161"/>
      <c r="B439" s="161"/>
      <c r="C439" s="164"/>
      <c r="D439" s="163"/>
      <c r="E439" s="38">
        <f t="shared" si="7"/>
        <v>0</v>
      </c>
    </row>
    <row r="440" spans="1:5" x14ac:dyDescent="0.2">
      <c r="A440" s="161"/>
      <c r="B440" s="161"/>
      <c r="C440" s="164"/>
      <c r="D440" s="163"/>
      <c r="E440" s="38">
        <f t="shared" si="7"/>
        <v>0</v>
      </c>
    </row>
    <row r="441" spans="1:5" x14ac:dyDescent="0.2">
      <c r="A441" s="161"/>
      <c r="B441" s="161"/>
      <c r="C441" s="164"/>
      <c r="D441" s="163"/>
      <c r="E441" s="38">
        <f t="shared" si="7"/>
        <v>0</v>
      </c>
    </row>
    <row r="442" spans="1:5" x14ac:dyDescent="0.2">
      <c r="A442" s="161"/>
      <c r="B442" s="161"/>
      <c r="C442" s="164"/>
      <c r="D442" s="163"/>
      <c r="E442" s="38">
        <f t="shared" si="7"/>
        <v>0</v>
      </c>
    </row>
    <row r="443" spans="1:5" x14ac:dyDescent="0.2">
      <c r="A443" s="161"/>
      <c r="B443" s="161"/>
      <c r="C443" s="164"/>
      <c r="D443" s="163"/>
      <c r="E443" s="38">
        <f t="shared" si="7"/>
        <v>0</v>
      </c>
    </row>
    <row r="444" spans="1:5" x14ac:dyDescent="0.2">
      <c r="A444" s="161"/>
      <c r="B444" s="161"/>
      <c r="C444" s="164"/>
      <c r="D444" s="163"/>
      <c r="E444" s="38">
        <f t="shared" si="7"/>
        <v>0</v>
      </c>
    </row>
    <row r="445" spans="1:5" x14ac:dyDescent="0.2">
      <c r="A445" s="161"/>
      <c r="B445" s="161"/>
      <c r="C445" s="164"/>
      <c r="D445" s="163"/>
      <c r="E445" s="38">
        <f t="shared" si="7"/>
        <v>0</v>
      </c>
    </row>
    <row r="446" spans="1:5" x14ac:dyDescent="0.2">
      <c r="A446" s="161"/>
      <c r="B446" s="161"/>
      <c r="C446" s="164"/>
      <c r="D446" s="163"/>
      <c r="E446" s="38">
        <f t="shared" si="7"/>
        <v>0</v>
      </c>
    </row>
    <row r="447" spans="1:5" x14ac:dyDescent="0.2">
      <c r="A447" s="161"/>
      <c r="B447" s="161"/>
      <c r="C447" s="164"/>
      <c r="D447" s="163"/>
      <c r="E447" s="38">
        <f t="shared" si="7"/>
        <v>0</v>
      </c>
    </row>
    <row r="448" spans="1:5" x14ac:dyDescent="0.2">
      <c r="A448" s="161"/>
      <c r="B448" s="161"/>
      <c r="C448" s="164"/>
      <c r="D448" s="163"/>
      <c r="E448" s="38">
        <f t="shared" si="7"/>
        <v>0</v>
      </c>
    </row>
    <row r="449" spans="1:5" x14ac:dyDescent="0.2">
      <c r="A449" s="161"/>
      <c r="B449" s="161"/>
      <c r="C449" s="164"/>
      <c r="D449" s="163"/>
      <c r="E449" s="38">
        <f t="shared" si="7"/>
        <v>0</v>
      </c>
    </row>
    <row r="450" spans="1:5" x14ac:dyDescent="0.2">
      <c r="A450" s="161"/>
      <c r="B450" s="161"/>
      <c r="C450" s="164"/>
      <c r="D450" s="163"/>
      <c r="E450" s="38">
        <f t="shared" si="7"/>
        <v>0</v>
      </c>
    </row>
    <row r="451" spans="1:5" x14ac:dyDescent="0.2">
      <c r="A451" s="161"/>
      <c r="B451" s="161"/>
      <c r="C451" s="164"/>
      <c r="D451" s="163"/>
      <c r="E451" s="38">
        <f t="shared" si="7"/>
        <v>0</v>
      </c>
    </row>
    <row r="452" spans="1:5" x14ac:dyDescent="0.2">
      <c r="A452" s="161"/>
      <c r="B452" s="161"/>
      <c r="C452" s="164"/>
      <c r="D452" s="163"/>
      <c r="E452" s="38">
        <f t="shared" si="7"/>
        <v>0</v>
      </c>
    </row>
    <row r="453" spans="1:5" x14ac:dyDescent="0.2">
      <c r="A453" s="161"/>
      <c r="B453" s="161"/>
      <c r="C453" s="164"/>
      <c r="D453" s="163"/>
      <c r="E453" s="38">
        <f t="shared" si="7"/>
        <v>0</v>
      </c>
    </row>
    <row r="454" spans="1:5" x14ac:dyDescent="0.2">
      <c r="A454" s="161"/>
      <c r="B454" s="161"/>
      <c r="C454" s="164"/>
      <c r="D454" s="163"/>
      <c r="E454" s="38">
        <f t="shared" si="7"/>
        <v>0</v>
      </c>
    </row>
    <row r="455" spans="1:5" x14ac:dyDescent="0.2">
      <c r="A455" s="161"/>
      <c r="B455" s="161"/>
      <c r="C455" s="164"/>
      <c r="D455" s="163"/>
      <c r="E455" s="38">
        <f t="shared" si="7"/>
        <v>0</v>
      </c>
    </row>
    <row r="456" spans="1:5" x14ac:dyDescent="0.2">
      <c r="A456" s="161"/>
      <c r="B456" s="161"/>
      <c r="C456" s="164"/>
      <c r="D456" s="163"/>
      <c r="E456" s="38">
        <f t="shared" si="7"/>
        <v>0</v>
      </c>
    </row>
    <row r="457" spans="1:5" x14ac:dyDescent="0.2">
      <c r="A457" s="161"/>
      <c r="B457" s="161"/>
      <c r="C457" s="164"/>
      <c r="D457" s="163"/>
      <c r="E457" s="38">
        <f t="shared" si="7"/>
        <v>0</v>
      </c>
    </row>
    <row r="458" spans="1:5" x14ac:dyDescent="0.2">
      <c r="A458" s="161"/>
      <c r="B458" s="161"/>
      <c r="C458" s="164"/>
      <c r="D458" s="163"/>
      <c r="E458" s="38">
        <f t="shared" si="7"/>
        <v>0</v>
      </c>
    </row>
    <row r="459" spans="1:5" x14ac:dyDescent="0.2">
      <c r="A459" s="161"/>
      <c r="B459" s="161"/>
      <c r="C459" s="164"/>
      <c r="D459" s="163"/>
      <c r="E459" s="38">
        <f t="shared" si="7"/>
        <v>0</v>
      </c>
    </row>
    <row r="460" spans="1:5" x14ac:dyDescent="0.2">
      <c r="A460" s="161"/>
      <c r="B460" s="161"/>
      <c r="C460" s="164"/>
      <c r="D460" s="163"/>
      <c r="E460" s="38">
        <f t="shared" si="7"/>
        <v>0</v>
      </c>
    </row>
    <row r="461" spans="1:5" x14ac:dyDescent="0.2">
      <c r="A461" s="161"/>
      <c r="B461" s="161"/>
      <c r="C461" s="164"/>
      <c r="D461" s="163"/>
      <c r="E461" s="38">
        <f t="shared" si="7"/>
        <v>0</v>
      </c>
    </row>
    <row r="462" spans="1:5" x14ac:dyDescent="0.2">
      <c r="A462" s="161"/>
      <c r="B462" s="161"/>
      <c r="C462" s="164"/>
      <c r="D462" s="163"/>
      <c r="E462" s="38">
        <f t="shared" si="7"/>
        <v>0</v>
      </c>
    </row>
    <row r="463" spans="1:5" x14ac:dyDescent="0.2">
      <c r="A463" s="161"/>
      <c r="B463" s="161"/>
      <c r="C463" s="164"/>
      <c r="D463" s="163"/>
      <c r="E463" s="38">
        <f t="shared" si="7"/>
        <v>0</v>
      </c>
    </row>
    <row r="464" spans="1:5" x14ac:dyDescent="0.2">
      <c r="A464" s="161"/>
      <c r="B464" s="161"/>
      <c r="C464" s="164"/>
      <c r="D464" s="163"/>
      <c r="E464" s="38">
        <f t="shared" si="7"/>
        <v>0</v>
      </c>
    </row>
    <row r="465" spans="1:5" x14ac:dyDescent="0.2">
      <c r="A465" s="161"/>
      <c r="B465" s="161"/>
      <c r="C465" s="164"/>
      <c r="D465" s="163"/>
      <c r="E465" s="38">
        <f t="shared" si="7"/>
        <v>0</v>
      </c>
    </row>
    <row r="466" spans="1:5" x14ac:dyDescent="0.2">
      <c r="A466" s="161"/>
      <c r="B466" s="161"/>
      <c r="C466" s="164"/>
      <c r="D466" s="163"/>
      <c r="E466" s="38">
        <f t="shared" si="7"/>
        <v>0</v>
      </c>
    </row>
    <row r="467" spans="1:5" x14ac:dyDescent="0.2">
      <c r="A467" s="161"/>
      <c r="B467" s="161"/>
      <c r="C467" s="164"/>
      <c r="D467" s="163"/>
      <c r="E467" s="38">
        <f t="shared" si="7"/>
        <v>0</v>
      </c>
    </row>
    <row r="468" spans="1:5" x14ac:dyDescent="0.2">
      <c r="A468" s="161"/>
      <c r="B468" s="161"/>
      <c r="C468" s="164"/>
      <c r="D468" s="163"/>
      <c r="E468" s="38">
        <f t="shared" si="7"/>
        <v>0</v>
      </c>
    </row>
    <row r="469" spans="1:5" x14ac:dyDescent="0.2">
      <c r="A469" s="161"/>
      <c r="B469" s="161"/>
      <c r="C469" s="164"/>
      <c r="D469" s="163"/>
      <c r="E469" s="38">
        <f t="shared" si="7"/>
        <v>0</v>
      </c>
    </row>
    <row r="470" spans="1:5" x14ac:dyDescent="0.2">
      <c r="A470" s="161"/>
      <c r="B470" s="161"/>
      <c r="C470" s="164"/>
      <c r="D470" s="163"/>
      <c r="E470" s="38">
        <f t="shared" si="7"/>
        <v>0</v>
      </c>
    </row>
    <row r="471" spans="1:5" x14ac:dyDescent="0.2">
      <c r="A471" s="161"/>
      <c r="B471" s="161"/>
      <c r="C471" s="164"/>
      <c r="D471" s="163"/>
      <c r="E471" s="38">
        <f t="shared" si="7"/>
        <v>0</v>
      </c>
    </row>
    <row r="472" spans="1:5" x14ac:dyDescent="0.2">
      <c r="A472" s="161"/>
      <c r="B472" s="161"/>
      <c r="C472" s="164"/>
      <c r="D472" s="163"/>
      <c r="E472" s="38">
        <f t="shared" si="7"/>
        <v>0</v>
      </c>
    </row>
    <row r="473" spans="1:5" x14ac:dyDescent="0.2">
      <c r="A473" s="161"/>
      <c r="B473" s="161"/>
      <c r="C473" s="164"/>
      <c r="D473" s="163"/>
      <c r="E473" s="38">
        <f t="shared" si="7"/>
        <v>0</v>
      </c>
    </row>
    <row r="474" spans="1:5" x14ac:dyDescent="0.2">
      <c r="A474" s="161"/>
      <c r="B474" s="161"/>
      <c r="C474" s="164"/>
      <c r="D474" s="163"/>
      <c r="E474" s="38">
        <f t="shared" si="7"/>
        <v>0</v>
      </c>
    </row>
    <row r="475" spans="1:5" x14ac:dyDescent="0.2">
      <c r="A475" s="161"/>
      <c r="B475" s="161"/>
      <c r="C475" s="164"/>
      <c r="D475" s="163"/>
      <c r="E475" s="38">
        <f t="shared" si="7"/>
        <v>0</v>
      </c>
    </row>
    <row r="476" spans="1:5" x14ac:dyDescent="0.2">
      <c r="A476" s="161"/>
      <c r="B476" s="161"/>
      <c r="C476" s="164"/>
      <c r="D476" s="163"/>
      <c r="E476" s="38">
        <f t="shared" si="7"/>
        <v>0</v>
      </c>
    </row>
    <row r="477" spans="1:5" x14ac:dyDescent="0.2">
      <c r="A477" s="161"/>
      <c r="B477" s="161"/>
      <c r="C477" s="164"/>
      <c r="D477" s="163"/>
      <c r="E477" s="38">
        <f t="shared" si="7"/>
        <v>0</v>
      </c>
    </row>
    <row r="478" spans="1:5" x14ac:dyDescent="0.2">
      <c r="A478" s="161"/>
      <c r="B478" s="161"/>
      <c r="C478" s="164"/>
      <c r="D478" s="163"/>
      <c r="E478" s="38">
        <f t="shared" si="7"/>
        <v>0</v>
      </c>
    </row>
    <row r="479" spans="1:5" x14ac:dyDescent="0.2">
      <c r="A479" s="161"/>
      <c r="B479" s="161"/>
      <c r="C479" s="164"/>
      <c r="D479" s="163"/>
      <c r="E479" s="38">
        <f t="shared" si="7"/>
        <v>0</v>
      </c>
    </row>
    <row r="480" spans="1:5" x14ac:dyDescent="0.2">
      <c r="A480" s="161"/>
      <c r="B480" s="161"/>
      <c r="C480" s="164"/>
      <c r="D480" s="163"/>
      <c r="E480" s="38">
        <f t="shared" si="7"/>
        <v>0</v>
      </c>
    </row>
    <row r="481" spans="1:5" x14ac:dyDescent="0.2">
      <c r="A481" s="161"/>
      <c r="B481" s="161"/>
      <c r="C481" s="164"/>
      <c r="D481" s="163"/>
      <c r="E481" s="38">
        <f t="shared" si="7"/>
        <v>0</v>
      </c>
    </row>
    <row r="482" spans="1:5" x14ac:dyDescent="0.2">
      <c r="A482" s="161"/>
      <c r="B482" s="161"/>
      <c r="C482" s="164"/>
      <c r="D482" s="163"/>
      <c r="E482" s="38">
        <f t="shared" si="7"/>
        <v>0</v>
      </c>
    </row>
    <row r="483" spans="1:5" x14ac:dyDescent="0.2">
      <c r="A483" s="161"/>
      <c r="B483" s="161"/>
      <c r="C483" s="164"/>
      <c r="D483" s="163"/>
      <c r="E483" s="38">
        <f t="shared" si="7"/>
        <v>0</v>
      </c>
    </row>
    <row r="484" spans="1:5" x14ac:dyDescent="0.2">
      <c r="A484" s="161"/>
      <c r="B484" s="161"/>
      <c r="C484" s="164"/>
      <c r="D484" s="163"/>
      <c r="E484" s="38">
        <f t="shared" si="7"/>
        <v>0</v>
      </c>
    </row>
    <row r="485" spans="1:5" x14ac:dyDescent="0.2">
      <c r="A485" s="161"/>
      <c r="B485" s="161"/>
      <c r="C485" s="164"/>
      <c r="D485" s="163"/>
      <c r="E485" s="38">
        <f t="shared" si="7"/>
        <v>0</v>
      </c>
    </row>
    <row r="486" spans="1:5" x14ac:dyDescent="0.2">
      <c r="A486" s="161"/>
      <c r="B486" s="161"/>
      <c r="C486" s="164"/>
      <c r="D486" s="163"/>
      <c r="E486" s="38">
        <f t="shared" ref="E486:E500" si="8">C486</f>
        <v>0</v>
      </c>
    </row>
    <row r="487" spans="1:5" x14ac:dyDescent="0.2">
      <c r="A487" s="161"/>
      <c r="B487" s="161"/>
      <c r="C487" s="164"/>
      <c r="D487" s="163"/>
      <c r="E487" s="38">
        <f t="shared" si="8"/>
        <v>0</v>
      </c>
    </row>
    <row r="488" spans="1:5" x14ac:dyDescent="0.2">
      <c r="A488" s="161"/>
      <c r="B488" s="161"/>
      <c r="C488" s="164"/>
      <c r="D488" s="163"/>
      <c r="E488" s="38">
        <f t="shared" si="8"/>
        <v>0</v>
      </c>
    </row>
    <row r="489" spans="1:5" x14ac:dyDescent="0.2">
      <c r="A489" s="161"/>
      <c r="B489" s="161"/>
      <c r="C489" s="164"/>
      <c r="D489" s="163"/>
      <c r="E489" s="38">
        <f t="shared" si="8"/>
        <v>0</v>
      </c>
    </row>
    <row r="490" spans="1:5" x14ac:dyDescent="0.2">
      <c r="A490" s="161"/>
      <c r="B490" s="161"/>
      <c r="C490" s="164"/>
      <c r="D490" s="163"/>
      <c r="E490" s="38">
        <f t="shared" si="8"/>
        <v>0</v>
      </c>
    </row>
    <row r="491" spans="1:5" x14ac:dyDescent="0.2">
      <c r="A491" s="161"/>
      <c r="B491" s="161"/>
      <c r="C491" s="164"/>
      <c r="D491" s="163"/>
      <c r="E491" s="38">
        <f t="shared" si="8"/>
        <v>0</v>
      </c>
    </row>
    <row r="492" spans="1:5" x14ac:dyDescent="0.2">
      <c r="A492" s="161"/>
      <c r="B492" s="161"/>
      <c r="C492" s="164"/>
      <c r="D492" s="163"/>
      <c r="E492" s="38">
        <f t="shared" si="8"/>
        <v>0</v>
      </c>
    </row>
    <row r="493" spans="1:5" x14ac:dyDescent="0.2">
      <c r="A493" s="161"/>
      <c r="B493" s="161"/>
      <c r="C493" s="164"/>
      <c r="D493" s="163"/>
      <c r="E493" s="38">
        <f t="shared" si="8"/>
        <v>0</v>
      </c>
    </row>
    <row r="494" spans="1:5" x14ac:dyDescent="0.2">
      <c r="A494" s="161"/>
      <c r="B494" s="161"/>
      <c r="C494" s="164"/>
      <c r="D494" s="163"/>
      <c r="E494" s="38">
        <f t="shared" si="8"/>
        <v>0</v>
      </c>
    </row>
    <row r="495" spans="1:5" x14ac:dyDescent="0.2">
      <c r="A495" s="161"/>
      <c r="B495" s="161"/>
      <c r="C495" s="164"/>
      <c r="D495" s="163"/>
      <c r="E495" s="38">
        <f t="shared" si="8"/>
        <v>0</v>
      </c>
    </row>
    <row r="496" spans="1:5" x14ac:dyDescent="0.2">
      <c r="A496" s="161"/>
      <c r="B496" s="161"/>
      <c r="C496" s="164"/>
      <c r="D496" s="163"/>
      <c r="E496" s="38">
        <f t="shared" si="8"/>
        <v>0</v>
      </c>
    </row>
    <row r="497" spans="1:5" x14ac:dyDescent="0.2">
      <c r="A497" s="161"/>
      <c r="B497" s="161"/>
      <c r="C497" s="164"/>
      <c r="D497" s="163"/>
      <c r="E497" s="38">
        <f t="shared" si="8"/>
        <v>0</v>
      </c>
    </row>
    <row r="498" spans="1:5" x14ac:dyDescent="0.2">
      <c r="A498" s="161"/>
      <c r="B498" s="161"/>
      <c r="C498" s="164"/>
      <c r="D498" s="163"/>
      <c r="E498" s="38">
        <f t="shared" si="8"/>
        <v>0</v>
      </c>
    </row>
    <row r="499" spans="1:5" x14ac:dyDescent="0.2">
      <c r="A499" s="161"/>
      <c r="B499" s="161"/>
      <c r="C499" s="164"/>
      <c r="D499" s="163"/>
      <c r="E499" s="38">
        <f t="shared" si="8"/>
        <v>0</v>
      </c>
    </row>
    <row r="500" spans="1:5" x14ac:dyDescent="0.2">
      <c r="A500" s="161"/>
      <c r="B500" s="161"/>
      <c r="C500" s="164"/>
      <c r="D500" s="163"/>
      <c r="E500" s="38">
        <f t="shared" si="8"/>
        <v>0</v>
      </c>
    </row>
  </sheetData>
  <sheetProtection algorithmName="SHA-512" hashValue="Ug3wQZkSvz/DWr/zvm8hdCD0UbkUSXbjmm/uPWyaHR7AzxM1Y7tqrUDdLFPI5cHw/9LGgFCEVXuzrzeXJGFmWw==" saltValue="hU0+dS+Zwjtt84NFUVeOkw==" spinCount="100000" sheet="1" objects="1" scenarios="1" formatCells="0" selectLockedCells="1"/>
  <conditionalFormatting sqref="A2:Y3 AA1:XFD3 A4:XFD1048576 A1:C1 E1:Y1">
    <cfRule type="expression" dxfId="11" priority="3">
      <formula>AND(CELL("bescherming",A1)=0,A1="")</formula>
    </cfRule>
  </conditionalFormatting>
  <conditionalFormatting sqref="D1">
    <cfRule type="expression" dxfId="10" priority="1">
      <formula>CELL("bescherming",D1)=0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7DCC-564D-4419-8BC2-BB1A931319A1}">
  <sheetPr codeName="Blad4"/>
  <dimension ref="A1:AA500"/>
  <sheetViews>
    <sheetView workbookViewId="0">
      <selection activeCell="A2" sqref="A2"/>
    </sheetView>
  </sheetViews>
  <sheetFormatPr defaultColWidth="9.140625" defaultRowHeight="12.75" x14ac:dyDescent="0.2"/>
  <cols>
    <col min="1" max="1" width="16.7109375" style="35" customWidth="1"/>
    <col min="2" max="2" width="24.7109375" style="35" customWidth="1"/>
    <col min="3" max="3" width="30.7109375" style="34" customWidth="1"/>
    <col min="4" max="16384" width="9.140625" style="34"/>
  </cols>
  <sheetData>
    <row r="1" spans="1:27" x14ac:dyDescent="0.2">
      <c r="A1" s="41" t="s">
        <v>16</v>
      </c>
      <c r="B1" s="39" t="s">
        <v>17</v>
      </c>
      <c r="C1" s="40" t="s">
        <v>170</v>
      </c>
      <c r="AA1" s="149" t="s">
        <v>22</v>
      </c>
    </row>
    <row r="2" spans="1:27" x14ac:dyDescent="0.2">
      <c r="A2" s="179"/>
      <c r="B2" s="200"/>
      <c r="C2" s="184" t="str">
        <f>IFERROR(IF(AND(A2&lt;&gt;"",B2&lt;&gt;""),AANVRAAG!$B$6-1,""),"Gelijk aan ingangsdatum wijziging.")</f>
        <v/>
      </c>
    </row>
    <row r="3" spans="1:27" x14ac:dyDescent="0.2">
      <c r="A3" s="161"/>
      <c r="B3" s="161"/>
      <c r="C3" s="184" t="str">
        <f>IFERROR(IF(AND(A3&lt;&gt;"",B3&lt;&gt;""),AANVRAAG!$B$6-1,""),"Gelijk aan ingangsdatum wijziging.")</f>
        <v/>
      </c>
      <c r="AA3" s="36" t="s">
        <v>23</v>
      </c>
    </row>
    <row r="4" spans="1:27" x14ac:dyDescent="0.2">
      <c r="A4" s="161"/>
      <c r="B4" s="161"/>
      <c r="C4" s="184" t="str">
        <f>IFERROR(IF(AND(A4&lt;&gt;"",B4&lt;&gt;""),AANVRAAG!$B$6-1,""),"Gelijk aan ingangsdatum wijziging.")</f>
        <v/>
      </c>
    </row>
    <row r="5" spans="1:27" x14ac:dyDescent="0.2">
      <c r="A5" s="161"/>
      <c r="B5" s="161"/>
      <c r="C5" s="184" t="str">
        <f>IFERROR(IF(AND(A5&lt;&gt;"",B5&lt;&gt;""),AANVRAAG!$B$6-1,""),"Gelijk aan ingangsdatum wijziging.")</f>
        <v/>
      </c>
    </row>
    <row r="6" spans="1:27" x14ac:dyDescent="0.2">
      <c r="A6" s="161"/>
      <c r="B6" s="161"/>
      <c r="C6" s="184" t="str">
        <f>IFERROR(IF(AND(A6&lt;&gt;"",B6&lt;&gt;""),AANVRAAG!$B$6-1,""),"Gelijk aan ingangsdatum wijziging.")</f>
        <v/>
      </c>
    </row>
    <row r="7" spans="1:27" x14ac:dyDescent="0.2">
      <c r="A7" s="161"/>
      <c r="B7" s="161"/>
      <c r="C7" s="184" t="str">
        <f>IFERROR(IF(AND(A7&lt;&gt;"",B7&lt;&gt;""),AANVRAAG!$B$6-1,""),"Gelijk aan ingangsdatum wijziging.")</f>
        <v/>
      </c>
    </row>
    <row r="8" spans="1:27" x14ac:dyDescent="0.2">
      <c r="A8" s="161"/>
      <c r="B8" s="161"/>
      <c r="C8" s="184" t="str">
        <f>IFERROR(IF(AND(A8&lt;&gt;"",B8&lt;&gt;""),AANVRAAG!$B$6-1,""),"Gelijk aan ingangsdatum wijziging.")</f>
        <v/>
      </c>
    </row>
    <row r="9" spans="1:27" x14ac:dyDescent="0.2">
      <c r="A9" s="161"/>
      <c r="B9" s="161"/>
      <c r="C9" s="184" t="str">
        <f>IFERROR(IF(AND(A9&lt;&gt;"",B9&lt;&gt;""),AANVRAAG!$B$6-1,""),"Gelijk aan ingangsdatum wijziging.")</f>
        <v/>
      </c>
    </row>
    <row r="10" spans="1:27" x14ac:dyDescent="0.2">
      <c r="A10" s="161"/>
      <c r="B10" s="161"/>
      <c r="C10" s="184" t="str">
        <f>IFERROR(IF(AND(A10&lt;&gt;"",B10&lt;&gt;""),AANVRAAG!$B$6-1,""),"Gelijk aan ingangsdatum wijziging.")</f>
        <v/>
      </c>
    </row>
    <row r="11" spans="1:27" x14ac:dyDescent="0.2">
      <c r="A11" s="161"/>
      <c r="B11" s="161"/>
      <c r="C11" s="184" t="str">
        <f>IFERROR(IF(AND(A11&lt;&gt;"",B11&lt;&gt;""),AANVRAAG!$B$6-1,""),"Gelijk aan ingangsdatum wijziging.")</f>
        <v/>
      </c>
    </row>
    <row r="12" spans="1:27" x14ac:dyDescent="0.2">
      <c r="A12" s="161"/>
      <c r="B12" s="161"/>
      <c r="C12" s="184" t="str">
        <f>IFERROR(IF(AND(A12&lt;&gt;"",B12&lt;&gt;""),AANVRAAG!$B$6-1,""),"Gelijk aan ingangsdatum wijziging.")</f>
        <v/>
      </c>
    </row>
    <row r="13" spans="1:27" x14ac:dyDescent="0.2">
      <c r="A13" s="161"/>
      <c r="B13" s="161"/>
      <c r="C13" s="184" t="str">
        <f>IFERROR(IF(AND(A13&lt;&gt;"",B13&lt;&gt;""),AANVRAAG!$B$6-1,""),"Gelijk aan ingangsdatum wijziging.")</f>
        <v/>
      </c>
    </row>
    <row r="14" spans="1:27" x14ac:dyDescent="0.2">
      <c r="A14" s="161"/>
      <c r="B14" s="161"/>
      <c r="C14" s="184" t="str">
        <f>IFERROR(IF(AND(A14&lt;&gt;"",B14&lt;&gt;""),AANVRAAG!$B$6-1,""),"Gelijk aan ingangsdatum wijziging.")</f>
        <v/>
      </c>
    </row>
    <row r="15" spans="1:27" x14ac:dyDescent="0.2">
      <c r="A15" s="161"/>
      <c r="B15" s="161"/>
      <c r="C15" s="184" t="str">
        <f>IFERROR(IF(AND(A15&lt;&gt;"",B15&lt;&gt;""),AANVRAAG!$B$6-1,""),"Gelijk aan ingangsdatum wijziging.")</f>
        <v/>
      </c>
    </row>
    <row r="16" spans="1:27" x14ac:dyDescent="0.2">
      <c r="A16" s="161"/>
      <c r="B16" s="161"/>
      <c r="C16" s="184" t="str">
        <f>IFERROR(IF(AND(A16&lt;&gt;"",B16&lt;&gt;""),AANVRAAG!$B$6-1,""),"Gelijk aan ingangsdatum wijziging.")</f>
        <v/>
      </c>
    </row>
    <row r="17" spans="1:3" x14ac:dyDescent="0.2">
      <c r="A17" s="161"/>
      <c r="B17" s="161"/>
      <c r="C17" s="184" t="str">
        <f>IFERROR(IF(AND(A17&lt;&gt;"",B17&lt;&gt;""),AANVRAAG!$B$6-1,""),"Gelijk aan ingangsdatum wijziging.")</f>
        <v/>
      </c>
    </row>
    <row r="18" spans="1:3" x14ac:dyDescent="0.2">
      <c r="A18" s="161"/>
      <c r="B18" s="161"/>
      <c r="C18" s="184" t="str">
        <f>IFERROR(IF(AND(A18&lt;&gt;"",B18&lt;&gt;""),AANVRAAG!$B$6-1,""),"Gelijk aan ingangsdatum wijziging.")</f>
        <v/>
      </c>
    </row>
    <row r="19" spans="1:3" x14ac:dyDescent="0.2">
      <c r="A19" s="161"/>
      <c r="B19" s="161"/>
      <c r="C19" s="184" t="str">
        <f>IFERROR(IF(AND(A19&lt;&gt;"",B19&lt;&gt;""),AANVRAAG!$B$6-1,""),"Gelijk aan ingangsdatum wijziging.")</f>
        <v/>
      </c>
    </row>
    <row r="20" spans="1:3" x14ac:dyDescent="0.2">
      <c r="A20" s="161"/>
      <c r="B20" s="161"/>
      <c r="C20" s="184" t="str">
        <f>IFERROR(IF(AND(A20&lt;&gt;"",B20&lt;&gt;""),AANVRAAG!$B$6-1,""),"Gelijk aan ingangsdatum wijziging.")</f>
        <v/>
      </c>
    </row>
    <row r="21" spans="1:3" x14ac:dyDescent="0.2">
      <c r="A21" s="161"/>
      <c r="B21" s="161"/>
      <c r="C21" s="184" t="str">
        <f>IFERROR(IF(AND(A21&lt;&gt;"",B21&lt;&gt;""),AANVRAAG!$B$6-1,""),"Gelijk aan ingangsdatum wijziging.")</f>
        <v/>
      </c>
    </row>
    <row r="22" spans="1:3" x14ac:dyDescent="0.2">
      <c r="A22" s="161"/>
      <c r="B22" s="161"/>
      <c r="C22" s="184" t="str">
        <f>IFERROR(IF(AND(A22&lt;&gt;"",B22&lt;&gt;""),AANVRAAG!$B$6-1,""),"Gelijk aan ingangsdatum wijziging.")</f>
        <v/>
      </c>
    </row>
    <row r="23" spans="1:3" x14ac:dyDescent="0.2">
      <c r="A23" s="161"/>
      <c r="B23" s="161"/>
      <c r="C23" s="184" t="str">
        <f>IFERROR(IF(AND(A23&lt;&gt;"",B23&lt;&gt;""),AANVRAAG!$B$6-1,""),"Gelijk aan ingangsdatum wijziging.")</f>
        <v/>
      </c>
    </row>
    <row r="24" spans="1:3" x14ac:dyDescent="0.2">
      <c r="A24" s="161"/>
      <c r="B24" s="161"/>
      <c r="C24" s="184" t="str">
        <f>IFERROR(IF(AND(A24&lt;&gt;"",B24&lt;&gt;""),AANVRAAG!$B$6-1,""),"Gelijk aan ingangsdatum wijziging.")</f>
        <v/>
      </c>
    </row>
    <row r="25" spans="1:3" x14ac:dyDescent="0.2">
      <c r="A25" s="161"/>
      <c r="B25" s="161"/>
      <c r="C25" s="184" t="str">
        <f>IFERROR(IF(AND(A25&lt;&gt;"",B25&lt;&gt;""),AANVRAAG!$B$6-1,""),"Gelijk aan ingangsdatum wijziging.")</f>
        <v/>
      </c>
    </row>
    <row r="26" spans="1:3" x14ac:dyDescent="0.2">
      <c r="A26" s="161"/>
      <c r="B26" s="161"/>
      <c r="C26" s="184" t="str">
        <f>IFERROR(IF(AND(A26&lt;&gt;"",B26&lt;&gt;""),AANVRAAG!$B$6-1,""),"Gelijk aan ingangsdatum wijziging.")</f>
        <v/>
      </c>
    </row>
    <row r="27" spans="1:3" x14ac:dyDescent="0.2">
      <c r="A27" s="161"/>
      <c r="B27" s="161"/>
      <c r="C27" s="184" t="str">
        <f>IFERROR(IF(AND(A27&lt;&gt;"",B27&lt;&gt;""),AANVRAAG!$B$6-1,""),"Gelijk aan ingangsdatum wijziging.")</f>
        <v/>
      </c>
    </row>
    <row r="28" spans="1:3" x14ac:dyDescent="0.2">
      <c r="A28" s="161"/>
      <c r="B28" s="161"/>
      <c r="C28" s="184" t="str">
        <f>IFERROR(IF(AND(A28&lt;&gt;"",B28&lt;&gt;""),AANVRAAG!$B$6-1,""),"Gelijk aan ingangsdatum wijziging.")</f>
        <v/>
      </c>
    </row>
    <row r="29" spans="1:3" x14ac:dyDescent="0.2">
      <c r="A29" s="161"/>
      <c r="B29" s="161"/>
      <c r="C29" s="184" t="str">
        <f>IFERROR(IF(AND(A29&lt;&gt;"",B29&lt;&gt;""),AANVRAAG!$B$6-1,""),"Gelijk aan ingangsdatum wijziging.")</f>
        <v/>
      </c>
    </row>
    <row r="30" spans="1:3" x14ac:dyDescent="0.2">
      <c r="A30" s="161"/>
      <c r="B30" s="161"/>
      <c r="C30" s="184" t="str">
        <f>IFERROR(IF(AND(A30&lt;&gt;"",B30&lt;&gt;""),AANVRAAG!$B$6-1,""),"Gelijk aan ingangsdatum wijziging.")</f>
        <v/>
      </c>
    </row>
    <row r="31" spans="1:3" x14ac:dyDescent="0.2">
      <c r="A31" s="161"/>
      <c r="B31" s="161"/>
      <c r="C31" s="184" t="str">
        <f>IFERROR(IF(AND(A31&lt;&gt;"",B31&lt;&gt;""),AANVRAAG!$B$6-1,""),"Gelijk aan ingangsdatum wijziging.")</f>
        <v/>
      </c>
    </row>
    <row r="32" spans="1:3" x14ac:dyDescent="0.2">
      <c r="A32" s="161"/>
      <c r="B32" s="161"/>
      <c r="C32" s="184" t="str">
        <f>IFERROR(IF(AND(A32&lt;&gt;"",B32&lt;&gt;""),AANVRAAG!$B$6-1,""),"Gelijk aan ingangsdatum wijziging.")</f>
        <v/>
      </c>
    </row>
    <row r="33" spans="1:3" x14ac:dyDescent="0.2">
      <c r="A33" s="161"/>
      <c r="B33" s="161"/>
      <c r="C33" s="184" t="str">
        <f>IFERROR(IF(AND(A33&lt;&gt;"",B33&lt;&gt;""),AANVRAAG!$B$6-1,""),"Gelijk aan ingangsdatum wijziging.")</f>
        <v/>
      </c>
    </row>
    <row r="34" spans="1:3" x14ac:dyDescent="0.2">
      <c r="A34" s="161"/>
      <c r="B34" s="161"/>
      <c r="C34" s="184" t="str">
        <f>IFERROR(IF(AND(A34&lt;&gt;"",B34&lt;&gt;""),AANVRAAG!$B$6-1,""),"Gelijk aan ingangsdatum wijziging.")</f>
        <v/>
      </c>
    </row>
    <row r="35" spans="1:3" x14ac:dyDescent="0.2">
      <c r="A35" s="161"/>
      <c r="B35" s="161"/>
      <c r="C35" s="184" t="str">
        <f>IFERROR(IF(AND(A35&lt;&gt;"",B35&lt;&gt;""),AANVRAAG!$B$6-1,""),"Gelijk aan ingangsdatum wijziging.")</f>
        <v/>
      </c>
    </row>
    <row r="36" spans="1:3" x14ac:dyDescent="0.2">
      <c r="A36" s="161"/>
      <c r="B36" s="161"/>
      <c r="C36" s="184" t="str">
        <f>IFERROR(IF(AND(A36&lt;&gt;"",B36&lt;&gt;""),AANVRAAG!$B$6-1,""),"Gelijk aan ingangsdatum wijziging.")</f>
        <v/>
      </c>
    </row>
    <row r="37" spans="1:3" x14ac:dyDescent="0.2">
      <c r="A37" s="161"/>
      <c r="B37" s="161"/>
      <c r="C37" s="184" t="str">
        <f>IFERROR(IF(AND(A37&lt;&gt;"",B37&lt;&gt;""),AANVRAAG!$B$6-1,""),"Gelijk aan ingangsdatum wijziging.")</f>
        <v/>
      </c>
    </row>
    <row r="38" spans="1:3" x14ac:dyDescent="0.2">
      <c r="A38" s="161"/>
      <c r="B38" s="161"/>
      <c r="C38" s="184" t="str">
        <f>IFERROR(IF(AND(A38&lt;&gt;"",B38&lt;&gt;""),AANVRAAG!$B$6-1,""),"Gelijk aan ingangsdatum wijziging.")</f>
        <v/>
      </c>
    </row>
    <row r="39" spans="1:3" x14ac:dyDescent="0.2">
      <c r="A39" s="161"/>
      <c r="B39" s="161"/>
      <c r="C39" s="184" t="str">
        <f>IFERROR(IF(AND(A39&lt;&gt;"",B39&lt;&gt;""),AANVRAAG!$B$6-1,""),"Gelijk aan ingangsdatum wijziging.")</f>
        <v/>
      </c>
    </row>
    <row r="40" spans="1:3" x14ac:dyDescent="0.2">
      <c r="A40" s="161"/>
      <c r="B40" s="161"/>
      <c r="C40" s="184" t="str">
        <f>IFERROR(IF(AND(A40&lt;&gt;"",B40&lt;&gt;""),AANVRAAG!$B$6-1,""),"Gelijk aan ingangsdatum wijziging.")</f>
        <v/>
      </c>
    </row>
    <row r="41" spans="1:3" x14ac:dyDescent="0.2">
      <c r="A41" s="161"/>
      <c r="B41" s="161"/>
      <c r="C41" s="184" t="str">
        <f>IFERROR(IF(AND(A41&lt;&gt;"",B41&lt;&gt;""),AANVRAAG!$B$6-1,""),"Gelijk aan ingangsdatum wijziging.")</f>
        <v/>
      </c>
    </row>
    <row r="42" spans="1:3" x14ac:dyDescent="0.2">
      <c r="A42" s="161"/>
      <c r="B42" s="161"/>
      <c r="C42" s="184" t="str">
        <f>IFERROR(IF(AND(A42&lt;&gt;"",B42&lt;&gt;""),AANVRAAG!$B$6-1,""),"Gelijk aan ingangsdatum wijziging.")</f>
        <v/>
      </c>
    </row>
    <row r="43" spans="1:3" x14ac:dyDescent="0.2">
      <c r="A43" s="161"/>
      <c r="B43" s="161"/>
      <c r="C43" s="184" t="str">
        <f>IFERROR(IF(AND(A43&lt;&gt;"",B43&lt;&gt;""),AANVRAAG!$B$6-1,""),"Gelijk aan ingangsdatum wijziging.")</f>
        <v/>
      </c>
    </row>
    <row r="44" spans="1:3" x14ac:dyDescent="0.2">
      <c r="A44" s="161"/>
      <c r="B44" s="161"/>
      <c r="C44" s="184" t="str">
        <f>IFERROR(IF(AND(A44&lt;&gt;"",B44&lt;&gt;""),AANVRAAG!$B$6-1,""),"Gelijk aan ingangsdatum wijziging.")</f>
        <v/>
      </c>
    </row>
    <row r="45" spans="1:3" x14ac:dyDescent="0.2">
      <c r="A45" s="161"/>
      <c r="B45" s="161"/>
      <c r="C45" s="184" t="str">
        <f>IFERROR(IF(AND(A45&lt;&gt;"",B45&lt;&gt;""),AANVRAAG!$B$6-1,""),"Gelijk aan ingangsdatum wijziging.")</f>
        <v/>
      </c>
    </row>
    <row r="46" spans="1:3" x14ac:dyDescent="0.2">
      <c r="A46" s="161"/>
      <c r="B46" s="161"/>
      <c r="C46" s="184" t="str">
        <f>IFERROR(IF(AND(A46&lt;&gt;"",B46&lt;&gt;""),AANVRAAG!$B$6-1,""),"Gelijk aan ingangsdatum wijziging.")</f>
        <v/>
      </c>
    </row>
    <row r="47" spans="1:3" x14ac:dyDescent="0.2">
      <c r="A47" s="161"/>
      <c r="B47" s="161"/>
      <c r="C47" s="184" t="str">
        <f>IFERROR(IF(AND(A47&lt;&gt;"",B47&lt;&gt;""),AANVRAAG!$B$6-1,""),"Gelijk aan ingangsdatum wijziging.")</f>
        <v/>
      </c>
    </row>
    <row r="48" spans="1:3" x14ac:dyDescent="0.2">
      <c r="A48" s="161"/>
      <c r="B48" s="161"/>
      <c r="C48" s="184" t="str">
        <f>IFERROR(IF(AND(A48&lt;&gt;"",B48&lt;&gt;""),AANVRAAG!$B$6-1,""),"Gelijk aan ingangsdatum wijziging.")</f>
        <v/>
      </c>
    </row>
    <row r="49" spans="1:3" x14ac:dyDescent="0.2">
      <c r="A49" s="161"/>
      <c r="B49" s="161"/>
      <c r="C49" s="184" t="str">
        <f>IFERROR(IF(AND(A49&lt;&gt;"",B49&lt;&gt;""),AANVRAAG!$B$6-1,""),"Gelijk aan ingangsdatum wijziging.")</f>
        <v/>
      </c>
    </row>
    <row r="50" spans="1:3" x14ac:dyDescent="0.2">
      <c r="A50" s="161"/>
      <c r="B50" s="161"/>
      <c r="C50" s="184" t="str">
        <f>IFERROR(IF(AND(A50&lt;&gt;"",B50&lt;&gt;""),AANVRAAG!$B$6-1,""),"Gelijk aan ingangsdatum wijziging.")</f>
        <v/>
      </c>
    </row>
    <row r="51" spans="1:3" x14ac:dyDescent="0.2">
      <c r="A51" s="161"/>
      <c r="B51" s="161"/>
      <c r="C51" s="184" t="str">
        <f>IFERROR(IF(AND(A51&lt;&gt;"",B51&lt;&gt;""),AANVRAAG!$B$6-1,""),"Gelijk aan ingangsdatum wijziging.")</f>
        <v/>
      </c>
    </row>
    <row r="52" spans="1:3" x14ac:dyDescent="0.2">
      <c r="A52" s="161"/>
      <c r="B52" s="161"/>
      <c r="C52" s="184" t="str">
        <f>IFERROR(IF(AND(A52&lt;&gt;"",B52&lt;&gt;""),AANVRAAG!$B$6-1,""),"Gelijk aan ingangsdatum wijziging.")</f>
        <v/>
      </c>
    </row>
    <row r="53" spans="1:3" x14ac:dyDescent="0.2">
      <c r="A53" s="161"/>
      <c r="B53" s="161"/>
      <c r="C53" s="184" t="str">
        <f>IFERROR(IF(AND(A53&lt;&gt;"",B53&lt;&gt;""),AANVRAAG!$B$6-1,""),"Gelijk aan ingangsdatum wijziging.")</f>
        <v/>
      </c>
    </row>
    <row r="54" spans="1:3" x14ac:dyDescent="0.2">
      <c r="A54" s="161"/>
      <c r="B54" s="161"/>
      <c r="C54" s="184" t="str">
        <f>IFERROR(IF(AND(A54&lt;&gt;"",B54&lt;&gt;""),AANVRAAG!$B$6-1,""),"Gelijk aan ingangsdatum wijziging.")</f>
        <v/>
      </c>
    </row>
    <row r="55" spans="1:3" x14ac:dyDescent="0.2">
      <c r="A55" s="161"/>
      <c r="B55" s="161"/>
      <c r="C55" s="184" t="str">
        <f>IFERROR(IF(AND(A55&lt;&gt;"",B55&lt;&gt;""),AANVRAAG!$B$6-1,""),"Gelijk aan ingangsdatum wijziging.")</f>
        <v/>
      </c>
    </row>
    <row r="56" spans="1:3" x14ac:dyDescent="0.2">
      <c r="A56" s="161"/>
      <c r="B56" s="161"/>
      <c r="C56" s="184" t="str">
        <f>IFERROR(IF(AND(A56&lt;&gt;"",B56&lt;&gt;""),AANVRAAG!$B$6-1,""),"Gelijk aan ingangsdatum wijziging.")</f>
        <v/>
      </c>
    </row>
    <row r="57" spans="1:3" x14ac:dyDescent="0.2">
      <c r="A57" s="161"/>
      <c r="B57" s="161"/>
      <c r="C57" s="184" t="str">
        <f>IFERROR(IF(AND(A57&lt;&gt;"",B57&lt;&gt;""),AANVRAAG!$B$6-1,""),"Gelijk aan ingangsdatum wijziging.")</f>
        <v/>
      </c>
    </row>
    <row r="58" spans="1:3" x14ac:dyDescent="0.2">
      <c r="A58" s="161"/>
      <c r="B58" s="161"/>
      <c r="C58" s="184" t="str">
        <f>IFERROR(IF(AND(A58&lt;&gt;"",B58&lt;&gt;""),AANVRAAG!$B$6-1,""),"Gelijk aan ingangsdatum wijziging.")</f>
        <v/>
      </c>
    </row>
    <row r="59" spans="1:3" x14ac:dyDescent="0.2">
      <c r="A59" s="161"/>
      <c r="B59" s="161"/>
      <c r="C59" s="184" t="str">
        <f>IFERROR(IF(AND(A59&lt;&gt;"",B59&lt;&gt;""),AANVRAAG!$B$6-1,""),"Gelijk aan ingangsdatum wijziging.")</f>
        <v/>
      </c>
    </row>
    <row r="60" spans="1:3" x14ac:dyDescent="0.2">
      <c r="A60" s="161"/>
      <c r="B60" s="161"/>
      <c r="C60" s="184" t="str">
        <f>IFERROR(IF(AND(A60&lt;&gt;"",B60&lt;&gt;""),AANVRAAG!$B$6-1,""),"Gelijk aan ingangsdatum wijziging.")</f>
        <v/>
      </c>
    </row>
    <row r="61" spans="1:3" x14ac:dyDescent="0.2">
      <c r="A61" s="161"/>
      <c r="B61" s="161"/>
      <c r="C61" s="184" t="str">
        <f>IFERROR(IF(AND(A61&lt;&gt;"",B61&lt;&gt;""),AANVRAAG!$B$6-1,""),"Gelijk aan ingangsdatum wijziging.")</f>
        <v/>
      </c>
    </row>
    <row r="62" spans="1:3" x14ac:dyDescent="0.2">
      <c r="A62" s="161"/>
      <c r="B62" s="161"/>
      <c r="C62" s="184" t="str">
        <f>IFERROR(IF(AND(A62&lt;&gt;"",B62&lt;&gt;""),AANVRAAG!$B$6-1,""),"Gelijk aan ingangsdatum wijziging.")</f>
        <v/>
      </c>
    </row>
    <row r="63" spans="1:3" x14ac:dyDescent="0.2">
      <c r="A63" s="161"/>
      <c r="B63" s="161"/>
      <c r="C63" s="184" t="str">
        <f>IFERROR(IF(AND(A63&lt;&gt;"",B63&lt;&gt;""),AANVRAAG!$B$6-1,""),"Gelijk aan ingangsdatum wijziging.")</f>
        <v/>
      </c>
    </row>
    <row r="64" spans="1:3" x14ac:dyDescent="0.2">
      <c r="A64" s="161"/>
      <c r="B64" s="161"/>
      <c r="C64" s="184" t="str">
        <f>IFERROR(IF(AND(A64&lt;&gt;"",B64&lt;&gt;""),AANVRAAG!$B$6-1,""),"Gelijk aan ingangsdatum wijziging.")</f>
        <v/>
      </c>
    </row>
    <row r="65" spans="1:3" x14ac:dyDescent="0.2">
      <c r="A65" s="161"/>
      <c r="B65" s="161"/>
      <c r="C65" s="184" t="str">
        <f>IFERROR(IF(AND(A65&lt;&gt;"",B65&lt;&gt;""),AANVRAAG!$B$6-1,""),"Gelijk aan ingangsdatum wijziging.")</f>
        <v/>
      </c>
    </row>
    <row r="66" spans="1:3" x14ac:dyDescent="0.2">
      <c r="A66" s="161"/>
      <c r="B66" s="161"/>
      <c r="C66" s="184" t="str">
        <f>IFERROR(IF(AND(A66&lt;&gt;"",B66&lt;&gt;""),AANVRAAG!$B$6-1,""),"Gelijk aan ingangsdatum wijziging.")</f>
        <v/>
      </c>
    </row>
    <row r="67" spans="1:3" x14ac:dyDescent="0.2">
      <c r="A67" s="161"/>
      <c r="B67" s="161"/>
      <c r="C67" s="184" t="str">
        <f>IFERROR(IF(AND(A67&lt;&gt;"",B67&lt;&gt;""),AANVRAAG!$B$6-1,""),"Gelijk aan ingangsdatum wijziging.")</f>
        <v/>
      </c>
    </row>
    <row r="68" spans="1:3" x14ac:dyDescent="0.2">
      <c r="A68" s="161"/>
      <c r="B68" s="161"/>
      <c r="C68" s="184" t="str">
        <f>IFERROR(IF(AND(A68&lt;&gt;"",B68&lt;&gt;""),AANVRAAG!$B$6-1,""),"Gelijk aan ingangsdatum wijziging.")</f>
        <v/>
      </c>
    </row>
    <row r="69" spans="1:3" x14ac:dyDescent="0.2">
      <c r="A69" s="161"/>
      <c r="B69" s="161"/>
      <c r="C69" s="184" t="str">
        <f>IFERROR(IF(AND(A69&lt;&gt;"",B69&lt;&gt;""),AANVRAAG!$B$6-1,""),"Gelijk aan ingangsdatum wijziging.")</f>
        <v/>
      </c>
    </row>
    <row r="70" spans="1:3" x14ac:dyDescent="0.2">
      <c r="A70" s="161"/>
      <c r="B70" s="161"/>
      <c r="C70" s="184" t="str">
        <f>IFERROR(IF(AND(A70&lt;&gt;"",B70&lt;&gt;""),AANVRAAG!$B$6-1,""),"Gelijk aan ingangsdatum wijziging.")</f>
        <v/>
      </c>
    </row>
    <row r="71" spans="1:3" x14ac:dyDescent="0.2">
      <c r="A71" s="161"/>
      <c r="B71" s="161"/>
      <c r="C71" s="184" t="str">
        <f>IFERROR(IF(AND(A71&lt;&gt;"",B71&lt;&gt;""),AANVRAAG!$B$6-1,""),"Gelijk aan ingangsdatum wijziging.")</f>
        <v/>
      </c>
    </row>
    <row r="72" spans="1:3" x14ac:dyDescent="0.2">
      <c r="A72" s="161"/>
      <c r="B72" s="161"/>
      <c r="C72" s="184" t="str">
        <f>IFERROR(IF(AND(A72&lt;&gt;"",B72&lt;&gt;""),AANVRAAG!$B$6-1,""),"Gelijk aan ingangsdatum wijziging.")</f>
        <v/>
      </c>
    </row>
    <row r="73" spans="1:3" x14ac:dyDescent="0.2">
      <c r="A73" s="161"/>
      <c r="B73" s="161"/>
      <c r="C73" s="184" t="str">
        <f>IFERROR(IF(AND(A73&lt;&gt;"",B73&lt;&gt;""),AANVRAAG!$B$6-1,""),"Gelijk aan ingangsdatum wijziging.")</f>
        <v/>
      </c>
    </row>
    <row r="74" spans="1:3" x14ac:dyDescent="0.2">
      <c r="A74" s="161"/>
      <c r="B74" s="161"/>
      <c r="C74" s="184" t="str">
        <f>IFERROR(IF(AND(A74&lt;&gt;"",B74&lt;&gt;""),AANVRAAG!$B$6-1,""),"Gelijk aan ingangsdatum wijziging.")</f>
        <v/>
      </c>
    </row>
    <row r="75" spans="1:3" x14ac:dyDescent="0.2">
      <c r="A75" s="161"/>
      <c r="B75" s="161"/>
      <c r="C75" s="184" t="str">
        <f>IFERROR(IF(AND(A75&lt;&gt;"",B75&lt;&gt;""),AANVRAAG!$B$6-1,""),"Gelijk aan ingangsdatum wijziging.")</f>
        <v/>
      </c>
    </row>
    <row r="76" spans="1:3" x14ac:dyDescent="0.2">
      <c r="A76" s="161"/>
      <c r="B76" s="161"/>
      <c r="C76" s="184" t="str">
        <f>IFERROR(IF(AND(A76&lt;&gt;"",B76&lt;&gt;""),AANVRAAG!$B$6-1,""),"Gelijk aan ingangsdatum wijziging.")</f>
        <v/>
      </c>
    </row>
    <row r="77" spans="1:3" x14ac:dyDescent="0.2">
      <c r="A77" s="161"/>
      <c r="B77" s="161"/>
      <c r="C77" s="184" t="str">
        <f>IFERROR(IF(AND(A77&lt;&gt;"",B77&lt;&gt;""),AANVRAAG!$B$6-1,""),"Gelijk aan ingangsdatum wijziging.")</f>
        <v/>
      </c>
    </row>
    <row r="78" spans="1:3" x14ac:dyDescent="0.2">
      <c r="A78" s="161"/>
      <c r="B78" s="161"/>
      <c r="C78" s="184" t="str">
        <f>IFERROR(IF(AND(A78&lt;&gt;"",B78&lt;&gt;""),AANVRAAG!$B$6-1,""),"Gelijk aan ingangsdatum wijziging.")</f>
        <v/>
      </c>
    </row>
    <row r="79" spans="1:3" x14ac:dyDescent="0.2">
      <c r="A79" s="161"/>
      <c r="B79" s="161"/>
      <c r="C79" s="184" t="str">
        <f>IFERROR(IF(AND(A79&lt;&gt;"",B79&lt;&gt;""),AANVRAAG!$B$6-1,""),"Gelijk aan ingangsdatum wijziging.")</f>
        <v/>
      </c>
    </row>
    <row r="80" spans="1:3" x14ac:dyDescent="0.2">
      <c r="A80" s="161"/>
      <c r="B80" s="161"/>
      <c r="C80" s="184" t="str">
        <f>IFERROR(IF(AND(A80&lt;&gt;"",B80&lt;&gt;""),AANVRAAG!$B$6-1,""),"Gelijk aan ingangsdatum wijziging.")</f>
        <v/>
      </c>
    </row>
    <row r="81" spans="1:3" x14ac:dyDescent="0.2">
      <c r="A81" s="161"/>
      <c r="B81" s="161"/>
      <c r="C81" s="184" t="str">
        <f>IFERROR(IF(AND(A81&lt;&gt;"",B81&lt;&gt;""),AANVRAAG!$B$6-1,""),"Gelijk aan ingangsdatum wijziging.")</f>
        <v/>
      </c>
    </row>
    <row r="82" spans="1:3" x14ac:dyDescent="0.2">
      <c r="A82" s="161"/>
      <c r="B82" s="161"/>
      <c r="C82" s="184" t="str">
        <f>IFERROR(IF(AND(A82&lt;&gt;"",B82&lt;&gt;""),AANVRAAG!$B$6-1,""),"Gelijk aan ingangsdatum wijziging.")</f>
        <v/>
      </c>
    </row>
    <row r="83" spans="1:3" x14ac:dyDescent="0.2">
      <c r="A83" s="161"/>
      <c r="B83" s="161"/>
      <c r="C83" s="184" t="str">
        <f>IFERROR(IF(AND(A83&lt;&gt;"",B83&lt;&gt;""),AANVRAAG!$B$6-1,""),"Gelijk aan ingangsdatum wijziging.")</f>
        <v/>
      </c>
    </row>
    <row r="84" spans="1:3" x14ac:dyDescent="0.2">
      <c r="A84" s="161"/>
      <c r="B84" s="161"/>
      <c r="C84" s="184" t="str">
        <f>IFERROR(IF(AND(A84&lt;&gt;"",B84&lt;&gt;""),AANVRAAG!$B$6-1,""),"Gelijk aan ingangsdatum wijziging.")</f>
        <v/>
      </c>
    </row>
    <row r="85" spans="1:3" x14ac:dyDescent="0.2">
      <c r="A85" s="161"/>
      <c r="B85" s="161"/>
      <c r="C85" s="184" t="str">
        <f>IFERROR(IF(AND(A85&lt;&gt;"",B85&lt;&gt;""),AANVRAAG!$B$6-1,""),"Gelijk aan ingangsdatum wijziging.")</f>
        <v/>
      </c>
    </row>
    <row r="86" spans="1:3" x14ac:dyDescent="0.2">
      <c r="A86" s="161"/>
      <c r="B86" s="161"/>
      <c r="C86" s="184" t="str">
        <f>IFERROR(IF(AND(A86&lt;&gt;"",B86&lt;&gt;""),AANVRAAG!$B$6-1,""),"Gelijk aan ingangsdatum wijziging.")</f>
        <v/>
      </c>
    </row>
    <row r="87" spans="1:3" x14ac:dyDescent="0.2">
      <c r="A87" s="161"/>
      <c r="B87" s="161"/>
      <c r="C87" s="184" t="str">
        <f>IFERROR(IF(AND(A87&lt;&gt;"",B87&lt;&gt;""),AANVRAAG!$B$6-1,""),"Gelijk aan ingangsdatum wijziging.")</f>
        <v/>
      </c>
    </row>
    <row r="88" spans="1:3" x14ac:dyDescent="0.2">
      <c r="A88" s="161"/>
      <c r="B88" s="161"/>
      <c r="C88" s="184" t="str">
        <f>IFERROR(IF(AND(A88&lt;&gt;"",B88&lt;&gt;""),AANVRAAG!$B$6-1,""),"Gelijk aan ingangsdatum wijziging.")</f>
        <v/>
      </c>
    </row>
    <row r="89" spans="1:3" x14ac:dyDescent="0.2">
      <c r="A89" s="161"/>
      <c r="B89" s="161"/>
      <c r="C89" s="184" t="str">
        <f>IFERROR(IF(AND(A89&lt;&gt;"",B89&lt;&gt;""),AANVRAAG!$B$6-1,""),"Gelijk aan ingangsdatum wijziging.")</f>
        <v/>
      </c>
    </row>
    <row r="90" spans="1:3" x14ac:dyDescent="0.2">
      <c r="A90" s="161"/>
      <c r="B90" s="161"/>
      <c r="C90" s="184" t="str">
        <f>IFERROR(IF(AND(A90&lt;&gt;"",B90&lt;&gt;""),AANVRAAG!$B$6-1,""),"Gelijk aan ingangsdatum wijziging.")</f>
        <v/>
      </c>
    </row>
    <row r="91" spans="1:3" x14ac:dyDescent="0.2">
      <c r="A91" s="161"/>
      <c r="B91" s="161"/>
      <c r="C91" s="184" t="str">
        <f>IFERROR(IF(AND(A91&lt;&gt;"",B91&lt;&gt;""),AANVRAAG!$B$6-1,""),"Gelijk aan ingangsdatum wijziging.")</f>
        <v/>
      </c>
    </row>
    <row r="92" spans="1:3" x14ac:dyDescent="0.2">
      <c r="A92" s="161"/>
      <c r="B92" s="161"/>
      <c r="C92" s="184" t="str">
        <f>IFERROR(IF(AND(A92&lt;&gt;"",B92&lt;&gt;""),AANVRAAG!$B$6-1,""),"Gelijk aan ingangsdatum wijziging.")</f>
        <v/>
      </c>
    </row>
    <row r="93" spans="1:3" x14ac:dyDescent="0.2">
      <c r="A93" s="161"/>
      <c r="B93" s="161"/>
      <c r="C93" s="184" t="str">
        <f>IFERROR(IF(AND(A93&lt;&gt;"",B93&lt;&gt;""),AANVRAAG!$B$6-1,""),"Gelijk aan ingangsdatum wijziging.")</f>
        <v/>
      </c>
    </row>
    <row r="94" spans="1:3" x14ac:dyDescent="0.2">
      <c r="A94" s="161"/>
      <c r="B94" s="161"/>
      <c r="C94" s="184" t="str">
        <f>IFERROR(IF(AND(A94&lt;&gt;"",B94&lt;&gt;""),AANVRAAG!$B$6-1,""),"Gelijk aan ingangsdatum wijziging.")</f>
        <v/>
      </c>
    </row>
    <row r="95" spans="1:3" x14ac:dyDescent="0.2">
      <c r="A95" s="161"/>
      <c r="B95" s="161"/>
      <c r="C95" s="184" t="str">
        <f>IFERROR(IF(AND(A95&lt;&gt;"",B95&lt;&gt;""),AANVRAAG!$B$6-1,""),"Gelijk aan ingangsdatum wijziging.")</f>
        <v/>
      </c>
    </row>
    <row r="96" spans="1:3" x14ac:dyDescent="0.2">
      <c r="A96" s="161"/>
      <c r="B96" s="161"/>
      <c r="C96" s="184" t="str">
        <f>IFERROR(IF(AND(A96&lt;&gt;"",B96&lt;&gt;""),AANVRAAG!$B$6-1,""),"Gelijk aan ingangsdatum wijziging.")</f>
        <v/>
      </c>
    </row>
    <row r="97" spans="1:3" x14ac:dyDescent="0.2">
      <c r="A97" s="161"/>
      <c r="B97" s="161"/>
      <c r="C97" s="184" t="str">
        <f>IFERROR(IF(AND(A97&lt;&gt;"",B97&lt;&gt;""),AANVRAAG!$B$6-1,""),"Gelijk aan ingangsdatum wijziging.")</f>
        <v/>
      </c>
    </row>
    <row r="98" spans="1:3" x14ac:dyDescent="0.2">
      <c r="A98" s="161"/>
      <c r="B98" s="161"/>
      <c r="C98" s="184" t="str">
        <f>IFERROR(IF(AND(A98&lt;&gt;"",B98&lt;&gt;""),AANVRAAG!$B$6-1,""),"Gelijk aan ingangsdatum wijziging.")</f>
        <v/>
      </c>
    </row>
    <row r="99" spans="1:3" x14ac:dyDescent="0.2">
      <c r="A99" s="161"/>
      <c r="B99" s="161"/>
      <c r="C99" s="184" t="str">
        <f>IFERROR(IF(AND(A99&lt;&gt;"",B99&lt;&gt;""),AANVRAAG!$B$6-1,""),"Gelijk aan ingangsdatum wijziging.")</f>
        <v/>
      </c>
    </row>
    <row r="100" spans="1:3" x14ac:dyDescent="0.2">
      <c r="A100" s="161"/>
      <c r="B100" s="161"/>
      <c r="C100" s="184" t="str">
        <f>IFERROR(IF(AND(A100&lt;&gt;"",B100&lt;&gt;""),AANVRAAG!$B$6-1,""),"Gelijk aan ingangsdatum wijziging.")</f>
        <v/>
      </c>
    </row>
    <row r="101" spans="1:3" x14ac:dyDescent="0.2">
      <c r="A101" s="183"/>
      <c r="B101" s="183"/>
      <c r="C101" s="184" t="str">
        <f>IFERROR(IF(AND(A101&lt;&gt;"",B101&lt;&gt;""),AANVRAAG!$B$6-1,""),"Gelijk aan ingangsdatum wijziging.")</f>
        <v/>
      </c>
    </row>
    <row r="102" spans="1:3" x14ac:dyDescent="0.2">
      <c r="A102" s="183"/>
      <c r="B102" s="183"/>
      <c r="C102" s="184" t="str">
        <f>IFERROR(IF(AND(A102&lt;&gt;"",B102&lt;&gt;""),AANVRAAG!$B$6-1,""),"Gelijk aan ingangsdatum wijziging.")</f>
        <v/>
      </c>
    </row>
    <row r="103" spans="1:3" x14ac:dyDescent="0.2">
      <c r="A103" s="183"/>
      <c r="B103" s="183"/>
      <c r="C103" s="184" t="str">
        <f>IFERROR(IF(AND(A103&lt;&gt;"",B103&lt;&gt;""),AANVRAAG!$B$6-1,""),"Gelijk aan ingangsdatum wijziging.")</f>
        <v/>
      </c>
    </row>
    <row r="104" spans="1:3" x14ac:dyDescent="0.2">
      <c r="A104" s="183"/>
      <c r="B104" s="183"/>
      <c r="C104" s="184" t="str">
        <f>IFERROR(IF(AND(A104&lt;&gt;"",B104&lt;&gt;""),AANVRAAG!$B$6-1,""),"Gelijk aan ingangsdatum wijziging.")</f>
        <v/>
      </c>
    </row>
    <row r="105" spans="1:3" x14ac:dyDescent="0.2">
      <c r="A105" s="183"/>
      <c r="B105" s="183"/>
      <c r="C105" s="184" t="str">
        <f>IFERROR(IF(AND(A105&lt;&gt;"",B105&lt;&gt;""),AANVRAAG!$B$6-1,""),"Gelijk aan ingangsdatum wijziging.")</f>
        <v/>
      </c>
    </row>
    <row r="106" spans="1:3" x14ac:dyDescent="0.2">
      <c r="A106" s="183"/>
      <c r="B106" s="183"/>
      <c r="C106" s="184" t="str">
        <f>IFERROR(IF(AND(A106&lt;&gt;"",B106&lt;&gt;""),AANVRAAG!$B$6-1,""),"Gelijk aan ingangsdatum wijziging.")</f>
        <v/>
      </c>
    </row>
    <row r="107" spans="1:3" x14ac:dyDescent="0.2">
      <c r="A107" s="183"/>
      <c r="B107" s="183"/>
      <c r="C107" s="184" t="str">
        <f>IFERROR(IF(AND(A107&lt;&gt;"",B107&lt;&gt;""),AANVRAAG!$B$6-1,""),"Gelijk aan ingangsdatum wijziging.")</f>
        <v/>
      </c>
    </row>
    <row r="108" spans="1:3" x14ac:dyDescent="0.2">
      <c r="A108" s="183"/>
      <c r="B108" s="183"/>
      <c r="C108" s="184" t="str">
        <f>IFERROR(IF(AND(A108&lt;&gt;"",B108&lt;&gt;""),AANVRAAG!$B$6-1,""),"Gelijk aan ingangsdatum wijziging.")</f>
        <v/>
      </c>
    </row>
    <row r="109" spans="1:3" x14ac:dyDescent="0.2">
      <c r="A109" s="183"/>
      <c r="B109" s="183"/>
      <c r="C109" s="184" t="str">
        <f>IFERROR(IF(AND(A109&lt;&gt;"",B109&lt;&gt;""),AANVRAAG!$B$6-1,""),"Gelijk aan ingangsdatum wijziging.")</f>
        <v/>
      </c>
    </row>
    <row r="110" spans="1:3" x14ac:dyDescent="0.2">
      <c r="A110" s="183"/>
      <c r="B110" s="183"/>
      <c r="C110" s="184" t="str">
        <f>IFERROR(IF(AND(A110&lt;&gt;"",B110&lt;&gt;""),AANVRAAG!$B$6-1,""),"Gelijk aan ingangsdatum wijziging.")</f>
        <v/>
      </c>
    </row>
    <row r="111" spans="1:3" x14ac:dyDescent="0.2">
      <c r="A111" s="183"/>
      <c r="B111" s="183"/>
      <c r="C111" s="184" t="str">
        <f>IFERROR(IF(AND(A111&lt;&gt;"",B111&lt;&gt;""),AANVRAAG!$B$6-1,""),"Gelijk aan ingangsdatum wijziging.")</f>
        <v/>
      </c>
    </row>
    <row r="112" spans="1:3" x14ac:dyDescent="0.2">
      <c r="A112" s="183"/>
      <c r="B112" s="183"/>
      <c r="C112" s="184" t="str">
        <f>IFERROR(IF(AND(A112&lt;&gt;"",B112&lt;&gt;""),AANVRAAG!$B$6-1,""),"Gelijk aan ingangsdatum wijziging.")</f>
        <v/>
      </c>
    </row>
    <row r="113" spans="1:3" x14ac:dyDescent="0.2">
      <c r="A113" s="183"/>
      <c r="B113" s="183"/>
      <c r="C113" s="184" t="str">
        <f>IFERROR(IF(AND(A113&lt;&gt;"",B113&lt;&gt;""),AANVRAAG!$B$6-1,""),"Gelijk aan ingangsdatum wijziging.")</f>
        <v/>
      </c>
    </row>
    <row r="114" spans="1:3" x14ac:dyDescent="0.2">
      <c r="A114" s="183"/>
      <c r="B114" s="183"/>
      <c r="C114" s="184" t="str">
        <f>IFERROR(IF(AND(A114&lt;&gt;"",B114&lt;&gt;""),AANVRAAG!$B$6-1,""),"Gelijk aan ingangsdatum wijziging.")</f>
        <v/>
      </c>
    </row>
    <row r="115" spans="1:3" x14ac:dyDescent="0.2">
      <c r="A115" s="183"/>
      <c r="B115" s="183"/>
      <c r="C115" s="184" t="str">
        <f>IFERROR(IF(AND(A115&lt;&gt;"",B115&lt;&gt;""),AANVRAAG!$B$6-1,""),"Gelijk aan ingangsdatum wijziging.")</f>
        <v/>
      </c>
    </row>
    <row r="116" spans="1:3" x14ac:dyDescent="0.2">
      <c r="A116" s="183"/>
      <c r="B116" s="183"/>
      <c r="C116" s="184" t="str">
        <f>IFERROR(IF(AND(A116&lt;&gt;"",B116&lt;&gt;""),AANVRAAG!$B$6-1,""),"Gelijk aan ingangsdatum wijziging.")</f>
        <v/>
      </c>
    </row>
    <row r="117" spans="1:3" x14ac:dyDescent="0.2">
      <c r="A117" s="183"/>
      <c r="B117" s="183"/>
      <c r="C117" s="184" t="str">
        <f>IFERROR(IF(AND(A117&lt;&gt;"",B117&lt;&gt;""),AANVRAAG!$B$6-1,""),"Gelijk aan ingangsdatum wijziging.")</f>
        <v/>
      </c>
    </row>
    <row r="118" spans="1:3" x14ac:dyDescent="0.2">
      <c r="A118" s="183"/>
      <c r="B118" s="183"/>
      <c r="C118" s="184" t="str">
        <f>IFERROR(IF(AND(A118&lt;&gt;"",B118&lt;&gt;""),AANVRAAG!$B$6-1,""),"Gelijk aan ingangsdatum wijziging.")</f>
        <v/>
      </c>
    </row>
    <row r="119" spans="1:3" x14ac:dyDescent="0.2">
      <c r="A119" s="183"/>
      <c r="B119" s="183"/>
      <c r="C119" s="184" t="str">
        <f>IFERROR(IF(AND(A119&lt;&gt;"",B119&lt;&gt;""),AANVRAAG!$B$6-1,""),"Gelijk aan ingangsdatum wijziging.")</f>
        <v/>
      </c>
    </row>
    <row r="120" spans="1:3" x14ac:dyDescent="0.2">
      <c r="A120" s="183"/>
      <c r="B120" s="183"/>
      <c r="C120" s="184" t="str">
        <f>IFERROR(IF(AND(A120&lt;&gt;"",B120&lt;&gt;""),AANVRAAG!$B$6-1,""),"Gelijk aan ingangsdatum wijziging.")</f>
        <v/>
      </c>
    </row>
    <row r="121" spans="1:3" x14ac:dyDescent="0.2">
      <c r="A121" s="183"/>
      <c r="B121" s="183"/>
      <c r="C121" s="184" t="str">
        <f>IFERROR(IF(AND(A121&lt;&gt;"",B121&lt;&gt;""),AANVRAAG!$B$6-1,""),"Gelijk aan ingangsdatum wijziging.")</f>
        <v/>
      </c>
    </row>
    <row r="122" spans="1:3" x14ac:dyDescent="0.2">
      <c r="A122" s="183"/>
      <c r="B122" s="183"/>
      <c r="C122" s="184" t="str">
        <f>IFERROR(IF(AND(A122&lt;&gt;"",B122&lt;&gt;""),AANVRAAG!$B$6-1,""),"Gelijk aan ingangsdatum wijziging.")</f>
        <v/>
      </c>
    </row>
    <row r="123" spans="1:3" x14ac:dyDescent="0.2">
      <c r="A123" s="183"/>
      <c r="B123" s="183"/>
      <c r="C123" s="184" t="str">
        <f>IFERROR(IF(AND(A123&lt;&gt;"",B123&lt;&gt;""),AANVRAAG!$B$6-1,""),"Gelijk aan ingangsdatum wijziging.")</f>
        <v/>
      </c>
    </row>
    <row r="124" spans="1:3" x14ac:dyDescent="0.2">
      <c r="A124" s="183"/>
      <c r="B124" s="183"/>
      <c r="C124" s="184" t="str">
        <f>IFERROR(IF(AND(A124&lt;&gt;"",B124&lt;&gt;""),AANVRAAG!$B$6-1,""),"Gelijk aan ingangsdatum wijziging.")</f>
        <v/>
      </c>
    </row>
    <row r="125" spans="1:3" x14ac:dyDescent="0.2">
      <c r="A125" s="183"/>
      <c r="B125" s="183"/>
      <c r="C125" s="184" t="str">
        <f>IFERROR(IF(AND(A125&lt;&gt;"",B125&lt;&gt;""),AANVRAAG!$B$6-1,""),"Gelijk aan ingangsdatum wijziging.")</f>
        <v/>
      </c>
    </row>
    <row r="126" spans="1:3" x14ac:dyDescent="0.2">
      <c r="A126" s="183"/>
      <c r="B126" s="183"/>
      <c r="C126" s="184" t="str">
        <f>IFERROR(IF(AND(A126&lt;&gt;"",B126&lt;&gt;""),AANVRAAG!$B$6-1,""),"Gelijk aan ingangsdatum wijziging.")</f>
        <v/>
      </c>
    </row>
    <row r="127" spans="1:3" x14ac:dyDescent="0.2">
      <c r="A127" s="183"/>
      <c r="B127" s="183"/>
      <c r="C127" s="184" t="str">
        <f>IFERROR(IF(AND(A127&lt;&gt;"",B127&lt;&gt;""),AANVRAAG!$B$6-1,""),"Gelijk aan ingangsdatum wijziging.")</f>
        <v/>
      </c>
    </row>
    <row r="128" spans="1:3" x14ac:dyDescent="0.2">
      <c r="A128" s="183"/>
      <c r="B128" s="183"/>
      <c r="C128" s="184" t="str">
        <f>IFERROR(IF(AND(A128&lt;&gt;"",B128&lt;&gt;""),AANVRAAG!$B$6-1,""),"Gelijk aan ingangsdatum wijziging.")</f>
        <v/>
      </c>
    </row>
    <row r="129" spans="1:3" x14ac:dyDescent="0.2">
      <c r="A129" s="183"/>
      <c r="B129" s="183"/>
      <c r="C129" s="184" t="str">
        <f>IFERROR(IF(AND(A129&lt;&gt;"",B129&lt;&gt;""),AANVRAAG!$B$6-1,""),"Gelijk aan ingangsdatum wijziging.")</f>
        <v/>
      </c>
    </row>
    <row r="130" spans="1:3" x14ac:dyDescent="0.2">
      <c r="A130" s="183"/>
      <c r="B130" s="183"/>
      <c r="C130" s="184" t="str">
        <f>IFERROR(IF(AND(A130&lt;&gt;"",B130&lt;&gt;""),AANVRAAG!$B$6-1,""),"Gelijk aan ingangsdatum wijziging.")</f>
        <v/>
      </c>
    </row>
    <row r="131" spans="1:3" x14ac:dyDescent="0.2">
      <c r="A131" s="183"/>
      <c r="B131" s="183"/>
      <c r="C131" s="184" t="str">
        <f>IFERROR(IF(AND(A131&lt;&gt;"",B131&lt;&gt;""),AANVRAAG!$B$6-1,""),"Gelijk aan ingangsdatum wijziging.")</f>
        <v/>
      </c>
    </row>
    <row r="132" spans="1:3" x14ac:dyDescent="0.2">
      <c r="A132" s="183"/>
      <c r="B132" s="183"/>
      <c r="C132" s="184" t="str">
        <f>IFERROR(IF(AND(A132&lt;&gt;"",B132&lt;&gt;""),AANVRAAG!$B$6-1,""),"Gelijk aan ingangsdatum wijziging.")</f>
        <v/>
      </c>
    </row>
    <row r="133" spans="1:3" x14ac:dyDescent="0.2">
      <c r="A133" s="183"/>
      <c r="B133" s="183"/>
      <c r="C133" s="184" t="str">
        <f>IFERROR(IF(AND(A133&lt;&gt;"",B133&lt;&gt;""),AANVRAAG!$B$6-1,""),"Gelijk aan ingangsdatum wijziging.")</f>
        <v/>
      </c>
    </row>
    <row r="134" spans="1:3" x14ac:dyDescent="0.2">
      <c r="A134" s="183"/>
      <c r="B134" s="183"/>
      <c r="C134" s="184" t="str">
        <f>IFERROR(IF(AND(A134&lt;&gt;"",B134&lt;&gt;""),AANVRAAG!$B$6-1,""),"Gelijk aan ingangsdatum wijziging.")</f>
        <v/>
      </c>
    </row>
    <row r="135" spans="1:3" x14ac:dyDescent="0.2">
      <c r="A135" s="183"/>
      <c r="B135" s="183"/>
      <c r="C135" s="184" t="str">
        <f>IFERROR(IF(AND(A135&lt;&gt;"",B135&lt;&gt;""),AANVRAAG!$B$6-1,""),"Gelijk aan ingangsdatum wijziging.")</f>
        <v/>
      </c>
    </row>
    <row r="136" spans="1:3" x14ac:dyDescent="0.2">
      <c r="A136" s="183"/>
      <c r="B136" s="183"/>
      <c r="C136" s="184" t="str">
        <f>IFERROR(IF(AND(A136&lt;&gt;"",B136&lt;&gt;""),AANVRAAG!$B$6-1,""),"Gelijk aan ingangsdatum wijziging.")</f>
        <v/>
      </c>
    </row>
    <row r="137" spans="1:3" x14ac:dyDescent="0.2">
      <c r="A137" s="183"/>
      <c r="B137" s="183"/>
      <c r="C137" s="184" t="str">
        <f>IFERROR(IF(AND(A137&lt;&gt;"",B137&lt;&gt;""),AANVRAAG!$B$6-1,""),"Gelijk aan ingangsdatum wijziging.")</f>
        <v/>
      </c>
    </row>
    <row r="138" spans="1:3" x14ac:dyDescent="0.2">
      <c r="A138" s="183"/>
      <c r="B138" s="183"/>
      <c r="C138" s="184" t="str">
        <f>IFERROR(IF(AND(A138&lt;&gt;"",B138&lt;&gt;""),AANVRAAG!$B$6-1,""),"Gelijk aan ingangsdatum wijziging.")</f>
        <v/>
      </c>
    </row>
    <row r="139" spans="1:3" x14ac:dyDescent="0.2">
      <c r="A139" s="183"/>
      <c r="B139" s="183"/>
      <c r="C139" s="184" t="str">
        <f>IFERROR(IF(AND(A139&lt;&gt;"",B139&lt;&gt;""),AANVRAAG!$B$6-1,""),"Gelijk aan ingangsdatum wijziging.")</f>
        <v/>
      </c>
    </row>
    <row r="140" spans="1:3" x14ac:dyDescent="0.2">
      <c r="A140" s="183"/>
      <c r="B140" s="183"/>
      <c r="C140" s="184" t="str">
        <f>IFERROR(IF(AND(A140&lt;&gt;"",B140&lt;&gt;""),AANVRAAG!$B$6-1,""),"Gelijk aan ingangsdatum wijziging.")</f>
        <v/>
      </c>
    </row>
    <row r="141" spans="1:3" x14ac:dyDescent="0.2">
      <c r="A141" s="183"/>
      <c r="B141" s="183"/>
      <c r="C141" s="184" t="str">
        <f>IFERROR(IF(AND(A141&lt;&gt;"",B141&lt;&gt;""),AANVRAAG!$B$6-1,""),"Gelijk aan ingangsdatum wijziging.")</f>
        <v/>
      </c>
    </row>
    <row r="142" spans="1:3" x14ac:dyDescent="0.2">
      <c r="A142" s="183"/>
      <c r="B142" s="183"/>
      <c r="C142" s="184" t="str">
        <f>IFERROR(IF(AND(A142&lt;&gt;"",B142&lt;&gt;""),AANVRAAG!$B$6-1,""),"Gelijk aan ingangsdatum wijziging.")</f>
        <v/>
      </c>
    </row>
    <row r="143" spans="1:3" x14ac:dyDescent="0.2">
      <c r="A143" s="183"/>
      <c r="B143" s="183"/>
      <c r="C143" s="184" t="str">
        <f>IFERROR(IF(AND(A143&lt;&gt;"",B143&lt;&gt;""),AANVRAAG!$B$6-1,""),"Gelijk aan ingangsdatum wijziging.")</f>
        <v/>
      </c>
    </row>
    <row r="144" spans="1:3" x14ac:dyDescent="0.2">
      <c r="A144" s="183"/>
      <c r="B144" s="183"/>
      <c r="C144" s="184" t="str">
        <f>IFERROR(IF(AND(A144&lt;&gt;"",B144&lt;&gt;""),AANVRAAG!$B$6-1,""),"Gelijk aan ingangsdatum wijziging.")</f>
        <v/>
      </c>
    </row>
    <row r="145" spans="1:3" x14ac:dyDescent="0.2">
      <c r="A145" s="183"/>
      <c r="B145" s="183"/>
      <c r="C145" s="184" t="str">
        <f>IFERROR(IF(AND(A145&lt;&gt;"",B145&lt;&gt;""),AANVRAAG!$B$6-1,""),"Gelijk aan ingangsdatum wijziging.")</f>
        <v/>
      </c>
    </row>
    <row r="146" spans="1:3" x14ac:dyDescent="0.2">
      <c r="A146" s="183"/>
      <c r="B146" s="183"/>
      <c r="C146" s="184" t="str">
        <f>IFERROR(IF(AND(A146&lt;&gt;"",B146&lt;&gt;""),AANVRAAG!$B$6-1,""),"Gelijk aan ingangsdatum wijziging.")</f>
        <v/>
      </c>
    </row>
    <row r="147" spans="1:3" x14ac:dyDescent="0.2">
      <c r="A147" s="183"/>
      <c r="B147" s="183"/>
      <c r="C147" s="184" t="str">
        <f>IFERROR(IF(AND(A147&lt;&gt;"",B147&lt;&gt;""),AANVRAAG!$B$6-1,""),"Gelijk aan ingangsdatum wijziging.")</f>
        <v/>
      </c>
    </row>
    <row r="148" spans="1:3" x14ac:dyDescent="0.2">
      <c r="A148" s="183"/>
      <c r="B148" s="183"/>
      <c r="C148" s="184" t="str">
        <f>IFERROR(IF(AND(A148&lt;&gt;"",B148&lt;&gt;""),AANVRAAG!$B$6-1,""),"Gelijk aan ingangsdatum wijziging.")</f>
        <v/>
      </c>
    </row>
    <row r="149" spans="1:3" x14ac:dyDescent="0.2">
      <c r="A149" s="183"/>
      <c r="B149" s="183"/>
      <c r="C149" s="184" t="str">
        <f>IFERROR(IF(AND(A149&lt;&gt;"",B149&lt;&gt;""),AANVRAAG!$B$6-1,""),"Gelijk aan ingangsdatum wijziging.")</f>
        <v/>
      </c>
    </row>
    <row r="150" spans="1:3" x14ac:dyDescent="0.2">
      <c r="A150" s="183"/>
      <c r="B150" s="183"/>
      <c r="C150" s="184" t="str">
        <f>IFERROR(IF(AND(A150&lt;&gt;"",B150&lt;&gt;""),AANVRAAG!$B$6-1,""),"Gelijk aan ingangsdatum wijziging.")</f>
        <v/>
      </c>
    </row>
    <row r="151" spans="1:3" x14ac:dyDescent="0.2">
      <c r="A151" s="183"/>
      <c r="B151" s="183"/>
      <c r="C151" s="184" t="str">
        <f>IFERROR(IF(AND(A151&lt;&gt;"",B151&lt;&gt;""),AANVRAAG!$B$6-1,""),"Gelijk aan ingangsdatum wijziging.")</f>
        <v/>
      </c>
    </row>
    <row r="152" spans="1:3" x14ac:dyDescent="0.2">
      <c r="A152" s="183"/>
      <c r="B152" s="183"/>
      <c r="C152" s="184" t="str">
        <f>IFERROR(IF(AND(A152&lt;&gt;"",B152&lt;&gt;""),AANVRAAG!$B$6-1,""),"Gelijk aan ingangsdatum wijziging.")</f>
        <v/>
      </c>
    </row>
    <row r="153" spans="1:3" x14ac:dyDescent="0.2">
      <c r="A153" s="183"/>
      <c r="B153" s="183"/>
      <c r="C153" s="184" t="str">
        <f>IFERROR(IF(AND(A153&lt;&gt;"",B153&lt;&gt;""),AANVRAAG!$B$6-1,""),"Gelijk aan ingangsdatum wijziging.")</f>
        <v/>
      </c>
    </row>
    <row r="154" spans="1:3" x14ac:dyDescent="0.2">
      <c r="A154" s="183"/>
      <c r="B154" s="183"/>
      <c r="C154" s="184" t="str">
        <f>IFERROR(IF(AND(A154&lt;&gt;"",B154&lt;&gt;""),AANVRAAG!$B$6-1,""),"Gelijk aan ingangsdatum wijziging.")</f>
        <v/>
      </c>
    </row>
    <row r="155" spans="1:3" x14ac:dyDescent="0.2">
      <c r="A155" s="183"/>
      <c r="B155" s="183"/>
      <c r="C155" s="184" t="str">
        <f>IFERROR(IF(AND(A155&lt;&gt;"",B155&lt;&gt;""),AANVRAAG!$B$6-1,""),"Gelijk aan ingangsdatum wijziging.")</f>
        <v/>
      </c>
    </row>
    <row r="156" spans="1:3" x14ac:dyDescent="0.2">
      <c r="A156" s="183"/>
      <c r="B156" s="183"/>
      <c r="C156" s="184" t="str">
        <f>IFERROR(IF(AND(A156&lt;&gt;"",B156&lt;&gt;""),AANVRAAG!$B$6-1,""),"Gelijk aan ingangsdatum wijziging.")</f>
        <v/>
      </c>
    </row>
    <row r="157" spans="1:3" x14ac:dyDescent="0.2">
      <c r="A157" s="183"/>
      <c r="B157" s="183"/>
      <c r="C157" s="184" t="str">
        <f>IFERROR(IF(AND(A157&lt;&gt;"",B157&lt;&gt;""),AANVRAAG!$B$6-1,""),"Gelijk aan ingangsdatum wijziging.")</f>
        <v/>
      </c>
    </row>
    <row r="158" spans="1:3" x14ac:dyDescent="0.2">
      <c r="A158" s="183"/>
      <c r="B158" s="183"/>
      <c r="C158" s="184" t="str">
        <f>IFERROR(IF(AND(A158&lt;&gt;"",B158&lt;&gt;""),AANVRAAG!$B$6-1,""),"Gelijk aan ingangsdatum wijziging.")</f>
        <v/>
      </c>
    </row>
    <row r="159" spans="1:3" x14ac:dyDescent="0.2">
      <c r="A159" s="183"/>
      <c r="B159" s="183"/>
      <c r="C159" s="184" t="str">
        <f>IFERROR(IF(AND(A159&lt;&gt;"",B159&lt;&gt;""),AANVRAAG!$B$6-1,""),"Gelijk aan ingangsdatum wijziging.")</f>
        <v/>
      </c>
    </row>
    <row r="160" spans="1:3" x14ac:dyDescent="0.2">
      <c r="A160" s="183"/>
      <c r="B160" s="183"/>
      <c r="C160" s="184" t="str">
        <f>IFERROR(IF(AND(A160&lt;&gt;"",B160&lt;&gt;""),AANVRAAG!$B$6-1,""),"Gelijk aan ingangsdatum wijziging.")</f>
        <v/>
      </c>
    </row>
    <row r="161" spans="1:3" x14ac:dyDescent="0.2">
      <c r="A161" s="183"/>
      <c r="B161" s="183"/>
      <c r="C161" s="184" t="str">
        <f>IFERROR(IF(AND(A161&lt;&gt;"",B161&lt;&gt;""),AANVRAAG!$B$6-1,""),"Gelijk aan ingangsdatum wijziging.")</f>
        <v/>
      </c>
    </row>
    <row r="162" spans="1:3" x14ac:dyDescent="0.2">
      <c r="A162" s="183"/>
      <c r="B162" s="183"/>
      <c r="C162" s="184" t="str">
        <f>IFERROR(IF(AND(A162&lt;&gt;"",B162&lt;&gt;""),AANVRAAG!$B$6-1,""),"Gelijk aan ingangsdatum wijziging.")</f>
        <v/>
      </c>
    </row>
    <row r="163" spans="1:3" x14ac:dyDescent="0.2">
      <c r="A163" s="183"/>
      <c r="B163" s="183"/>
      <c r="C163" s="184" t="str">
        <f>IFERROR(IF(AND(A163&lt;&gt;"",B163&lt;&gt;""),AANVRAAG!$B$6-1,""),"Gelijk aan ingangsdatum wijziging.")</f>
        <v/>
      </c>
    </row>
    <row r="164" spans="1:3" x14ac:dyDescent="0.2">
      <c r="A164" s="183"/>
      <c r="B164" s="183"/>
      <c r="C164" s="184" t="str">
        <f>IFERROR(IF(AND(A164&lt;&gt;"",B164&lt;&gt;""),AANVRAAG!$B$6-1,""),"Gelijk aan ingangsdatum wijziging.")</f>
        <v/>
      </c>
    </row>
    <row r="165" spans="1:3" x14ac:dyDescent="0.2">
      <c r="A165" s="183"/>
      <c r="B165" s="183"/>
      <c r="C165" s="184" t="str">
        <f>IFERROR(IF(AND(A165&lt;&gt;"",B165&lt;&gt;""),AANVRAAG!$B$6-1,""),"Gelijk aan ingangsdatum wijziging.")</f>
        <v/>
      </c>
    </row>
    <row r="166" spans="1:3" x14ac:dyDescent="0.2">
      <c r="A166" s="183"/>
      <c r="B166" s="183"/>
      <c r="C166" s="184" t="str">
        <f>IFERROR(IF(AND(A166&lt;&gt;"",B166&lt;&gt;""),AANVRAAG!$B$6-1,""),"Gelijk aan ingangsdatum wijziging.")</f>
        <v/>
      </c>
    </row>
    <row r="167" spans="1:3" x14ac:dyDescent="0.2">
      <c r="A167" s="183"/>
      <c r="B167" s="183"/>
      <c r="C167" s="184" t="str">
        <f>IFERROR(IF(AND(A167&lt;&gt;"",B167&lt;&gt;""),AANVRAAG!$B$6-1,""),"Gelijk aan ingangsdatum wijziging.")</f>
        <v/>
      </c>
    </row>
    <row r="168" spans="1:3" x14ac:dyDescent="0.2">
      <c r="A168" s="183"/>
      <c r="B168" s="183"/>
      <c r="C168" s="184" t="str">
        <f>IFERROR(IF(AND(A168&lt;&gt;"",B168&lt;&gt;""),AANVRAAG!$B$6-1,""),"Gelijk aan ingangsdatum wijziging.")</f>
        <v/>
      </c>
    </row>
    <row r="169" spans="1:3" x14ac:dyDescent="0.2">
      <c r="A169" s="183"/>
      <c r="B169" s="183"/>
      <c r="C169" s="184" t="str">
        <f>IFERROR(IF(AND(A169&lt;&gt;"",B169&lt;&gt;""),AANVRAAG!$B$6-1,""),"Gelijk aan ingangsdatum wijziging.")</f>
        <v/>
      </c>
    </row>
    <row r="170" spans="1:3" x14ac:dyDescent="0.2">
      <c r="A170" s="183"/>
      <c r="B170" s="183"/>
      <c r="C170" s="184" t="str">
        <f>IFERROR(IF(AND(A170&lt;&gt;"",B170&lt;&gt;""),AANVRAAG!$B$6-1,""),"Gelijk aan ingangsdatum wijziging.")</f>
        <v/>
      </c>
    </row>
    <row r="171" spans="1:3" x14ac:dyDescent="0.2">
      <c r="A171" s="183"/>
      <c r="B171" s="183"/>
      <c r="C171" s="184" t="str">
        <f>IFERROR(IF(AND(A171&lt;&gt;"",B171&lt;&gt;""),AANVRAAG!$B$6-1,""),"Gelijk aan ingangsdatum wijziging.")</f>
        <v/>
      </c>
    </row>
    <row r="172" spans="1:3" x14ac:dyDescent="0.2">
      <c r="A172" s="183"/>
      <c r="B172" s="183"/>
      <c r="C172" s="184" t="str">
        <f>IFERROR(IF(AND(A172&lt;&gt;"",B172&lt;&gt;""),AANVRAAG!$B$6-1,""),"Gelijk aan ingangsdatum wijziging.")</f>
        <v/>
      </c>
    </row>
    <row r="173" spans="1:3" x14ac:dyDescent="0.2">
      <c r="A173" s="183"/>
      <c r="B173" s="183"/>
      <c r="C173" s="184" t="str">
        <f>IFERROR(IF(AND(A173&lt;&gt;"",B173&lt;&gt;""),AANVRAAG!$B$6-1,""),"Gelijk aan ingangsdatum wijziging.")</f>
        <v/>
      </c>
    </row>
    <row r="174" spans="1:3" x14ac:dyDescent="0.2">
      <c r="A174" s="183"/>
      <c r="B174" s="183"/>
      <c r="C174" s="184" t="str">
        <f>IFERROR(IF(AND(A174&lt;&gt;"",B174&lt;&gt;""),AANVRAAG!$B$6-1,""),"Gelijk aan ingangsdatum wijziging.")</f>
        <v/>
      </c>
    </row>
    <row r="175" spans="1:3" x14ac:dyDescent="0.2">
      <c r="A175" s="183"/>
      <c r="B175" s="183"/>
      <c r="C175" s="184" t="str">
        <f>IFERROR(IF(AND(A175&lt;&gt;"",B175&lt;&gt;""),AANVRAAG!$B$6-1,""),"Gelijk aan ingangsdatum wijziging.")</f>
        <v/>
      </c>
    </row>
    <row r="176" spans="1:3" x14ac:dyDescent="0.2">
      <c r="A176" s="183"/>
      <c r="B176" s="183"/>
      <c r="C176" s="184" t="str">
        <f>IFERROR(IF(AND(A176&lt;&gt;"",B176&lt;&gt;""),AANVRAAG!$B$6-1,""),"Gelijk aan ingangsdatum wijziging.")</f>
        <v/>
      </c>
    </row>
    <row r="177" spans="1:3" x14ac:dyDescent="0.2">
      <c r="A177" s="183"/>
      <c r="B177" s="183"/>
      <c r="C177" s="184" t="str">
        <f>IFERROR(IF(AND(A177&lt;&gt;"",B177&lt;&gt;""),AANVRAAG!$B$6-1,""),"Gelijk aan ingangsdatum wijziging.")</f>
        <v/>
      </c>
    </row>
    <row r="178" spans="1:3" x14ac:dyDescent="0.2">
      <c r="A178" s="183"/>
      <c r="B178" s="183"/>
      <c r="C178" s="184" t="str">
        <f>IFERROR(IF(AND(A178&lt;&gt;"",B178&lt;&gt;""),AANVRAAG!$B$6-1,""),"Gelijk aan ingangsdatum wijziging.")</f>
        <v/>
      </c>
    </row>
    <row r="179" spans="1:3" x14ac:dyDescent="0.2">
      <c r="A179" s="183"/>
      <c r="B179" s="183"/>
      <c r="C179" s="184" t="str">
        <f>IFERROR(IF(AND(A179&lt;&gt;"",B179&lt;&gt;""),AANVRAAG!$B$6-1,""),"Gelijk aan ingangsdatum wijziging.")</f>
        <v/>
      </c>
    </row>
    <row r="180" spans="1:3" x14ac:dyDescent="0.2">
      <c r="A180" s="183"/>
      <c r="B180" s="183"/>
      <c r="C180" s="184" t="str">
        <f>IFERROR(IF(AND(A180&lt;&gt;"",B180&lt;&gt;""),AANVRAAG!$B$6-1,""),"Gelijk aan ingangsdatum wijziging.")</f>
        <v/>
      </c>
    </row>
    <row r="181" spans="1:3" x14ac:dyDescent="0.2">
      <c r="A181" s="183"/>
      <c r="B181" s="183"/>
      <c r="C181" s="184" t="str">
        <f>IFERROR(IF(AND(A181&lt;&gt;"",B181&lt;&gt;""),AANVRAAG!$B$6-1,""),"Gelijk aan ingangsdatum wijziging.")</f>
        <v/>
      </c>
    </row>
    <row r="182" spans="1:3" x14ac:dyDescent="0.2">
      <c r="A182" s="183"/>
      <c r="B182" s="183"/>
      <c r="C182" s="184" t="str">
        <f>IFERROR(IF(AND(A182&lt;&gt;"",B182&lt;&gt;""),AANVRAAG!$B$6-1,""),"Gelijk aan ingangsdatum wijziging.")</f>
        <v/>
      </c>
    </row>
    <row r="183" spans="1:3" x14ac:dyDescent="0.2">
      <c r="A183" s="183"/>
      <c r="B183" s="183"/>
      <c r="C183" s="184" t="str">
        <f>IFERROR(IF(AND(A183&lt;&gt;"",B183&lt;&gt;""),AANVRAAG!$B$6-1,""),"Gelijk aan ingangsdatum wijziging.")</f>
        <v/>
      </c>
    </row>
    <row r="184" spans="1:3" x14ac:dyDescent="0.2">
      <c r="A184" s="183"/>
      <c r="B184" s="183"/>
      <c r="C184" s="184" t="str">
        <f>IFERROR(IF(AND(A184&lt;&gt;"",B184&lt;&gt;""),AANVRAAG!$B$6-1,""),"Gelijk aan ingangsdatum wijziging.")</f>
        <v/>
      </c>
    </row>
    <row r="185" spans="1:3" x14ac:dyDescent="0.2">
      <c r="A185" s="183"/>
      <c r="B185" s="183"/>
      <c r="C185" s="184" t="str">
        <f>IFERROR(IF(AND(A185&lt;&gt;"",B185&lt;&gt;""),AANVRAAG!$B$6-1,""),"Gelijk aan ingangsdatum wijziging.")</f>
        <v/>
      </c>
    </row>
    <row r="186" spans="1:3" x14ac:dyDescent="0.2">
      <c r="A186" s="183"/>
      <c r="B186" s="183"/>
      <c r="C186" s="184" t="str">
        <f>IFERROR(IF(AND(A186&lt;&gt;"",B186&lt;&gt;""),AANVRAAG!$B$6-1,""),"Gelijk aan ingangsdatum wijziging.")</f>
        <v/>
      </c>
    </row>
    <row r="187" spans="1:3" x14ac:dyDescent="0.2">
      <c r="A187" s="183"/>
      <c r="B187" s="183"/>
      <c r="C187" s="184" t="str">
        <f>IFERROR(IF(AND(A187&lt;&gt;"",B187&lt;&gt;""),AANVRAAG!$B$6-1,""),"Gelijk aan ingangsdatum wijziging.")</f>
        <v/>
      </c>
    </row>
    <row r="188" spans="1:3" x14ac:dyDescent="0.2">
      <c r="A188" s="183"/>
      <c r="B188" s="183"/>
      <c r="C188" s="184" t="str">
        <f>IFERROR(IF(AND(A188&lt;&gt;"",B188&lt;&gt;""),AANVRAAG!$B$6-1,""),"Gelijk aan ingangsdatum wijziging.")</f>
        <v/>
      </c>
    </row>
    <row r="189" spans="1:3" x14ac:dyDescent="0.2">
      <c r="A189" s="183"/>
      <c r="B189" s="183"/>
      <c r="C189" s="184" t="str">
        <f>IFERROR(IF(AND(A189&lt;&gt;"",B189&lt;&gt;""),AANVRAAG!$B$6-1,""),"Gelijk aan ingangsdatum wijziging.")</f>
        <v/>
      </c>
    </row>
    <row r="190" spans="1:3" x14ac:dyDescent="0.2">
      <c r="A190" s="183"/>
      <c r="B190" s="183"/>
      <c r="C190" s="184" t="str">
        <f>IFERROR(IF(AND(A190&lt;&gt;"",B190&lt;&gt;""),AANVRAAG!$B$6-1,""),"Gelijk aan ingangsdatum wijziging.")</f>
        <v/>
      </c>
    </row>
    <row r="191" spans="1:3" x14ac:dyDescent="0.2">
      <c r="A191" s="183"/>
      <c r="B191" s="183"/>
      <c r="C191" s="184" t="str">
        <f>IFERROR(IF(AND(A191&lt;&gt;"",B191&lt;&gt;""),AANVRAAG!$B$6-1,""),"Gelijk aan ingangsdatum wijziging.")</f>
        <v/>
      </c>
    </row>
    <row r="192" spans="1:3" x14ac:dyDescent="0.2">
      <c r="A192" s="183"/>
      <c r="B192" s="183"/>
      <c r="C192" s="184" t="str">
        <f>IFERROR(IF(AND(A192&lt;&gt;"",B192&lt;&gt;""),AANVRAAG!$B$6-1,""),"Gelijk aan ingangsdatum wijziging.")</f>
        <v/>
      </c>
    </row>
    <row r="193" spans="1:3" x14ac:dyDescent="0.2">
      <c r="A193" s="183"/>
      <c r="B193" s="183"/>
      <c r="C193" s="184" t="str">
        <f>IFERROR(IF(AND(A193&lt;&gt;"",B193&lt;&gt;""),AANVRAAG!$B$6-1,""),"Gelijk aan ingangsdatum wijziging.")</f>
        <v/>
      </c>
    </row>
    <row r="194" spans="1:3" x14ac:dyDescent="0.2">
      <c r="A194" s="183"/>
      <c r="B194" s="183"/>
      <c r="C194" s="184" t="str">
        <f>IFERROR(IF(AND(A194&lt;&gt;"",B194&lt;&gt;""),AANVRAAG!$B$6-1,""),"Gelijk aan ingangsdatum wijziging.")</f>
        <v/>
      </c>
    </row>
    <row r="195" spans="1:3" x14ac:dyDescent="0.2">
      <c r="A195" s="183"/>
      <c r="B195" s="183"/>
      <c r="C195" s="184" t="str">
        <f>IFERROR(IF(AND(A195&lt;&gt;"",B195&lt;&gt;""),AANVRAAG!$B$6-1,""),"Gelijk aan ingangsdatum wijziging.")</f>
        <v/>
      </c>
    </row>
    <row r="196" spans="1:3" x14ac:dyDescent="0.2">
      <c r="A196" s="183"/>
      <c r="B196" s="183"/>
      <c r="C196" s="184" t="str">
        <f>IFERROR(IF(AND(A196&lt;&gt;"",B196&lt;&gt;""),AANVRAAG!$B$6-1,""),"Gelijk aan ingangsdatum wijziging.")</f>
        <v/>
      </c>
    </row>
    <row r="197" spans="1:3" x14ac:dyDescent="0.2">
      <c r="A197" s="183"/>
      <c r="B197" s="183"/>
      <c r="C197" s="184" t="str">
        <f>IFERROR(IF(AND(A197&lt;&gt;"",B197&lt;&gt;""),AANVRAAG!$B$6-1,""),"Gelijk aan ingangsdatum wijziging.")</f>
        <v/>
      </c>
    </row>
    <row r="198" spans="1:3" x14ac:dyDescent="0.2">
      <c r="A198" s="183"/>
      <c r="B198" s="183"/>
      <c r="C198" s="184" t="str">
        <f>IFERROR(IF(AND(A198&lt;&gt;"",B198&lt;&gt;""),AANVRAAG!$B$6-1,""),"Gelijk aan ingangsdatum wijziging.")</f>
        <v/>
      </c>
    </row>
    <row r="199" spans="1:3" x14ac:dyDescent="0.2">
      <c r="A199" s="183"/>
      <c r="B199" s="183"/>
      <c r="C199" s="184" t="str">
        <f>IFERROR(IF(AND(A199&lt;&gt;"",B199&lt;&gt;""),AANVRAAG!$B$6-1,""),"Gelijk aan ingangsdatum wijziging.")</f>
        <v/>
      </c>
    </row>
    <row r="200" spans="1:3" x14ac:dyDescent="0.2">
      <c r="A200" s="183"/>
      <c r="B200" s="183"/>
      <c r="C200" s="184" t="str">
        <f>IFERROR(IF(AND(A200&lt;&gt;"",B200&lt;&gt;""),AANVRAAG!$B$6-1,""),"Gelijk aan ingangsdatum wijziging.")</f>
        <v/>
      </c>
    </row>
    <row r="201" spans="1:3" x14ac:dyDescent="0.2">
      <c r="A201" s="183"/>
      <c r="B201" s="183"/>
      <c r="C201" s="184" t="str">
        <f>IFERROR(IF(AND(A201&lt;&gt;"",B201&lt;&gt;""),AANVRAAG!$B$6-1,""),"Gelijk aan ingangsdatum wijziging.")</f>
        <v/>
      </c>
    </row>
    <row r="202" spans="1:3" x14ac:dyDescent="0.2">
      <c r="A202" s="183"/>
      <c r="B202" s="183"/>
      <c r="C202" s="184" t="str">
        <f>IFERROR(IF(AND(A202&lt;&gt;"",B202&lt;&gt;""),AANVRAAG!$B$6-1,""),"Gelijk aan ingangsdatum wijziging.")</f>
        <v/>
      </c>
    </row>
    <row r="203" spans="1:3" x14ac:dyDescent="0.2">
      <c r="A203" s="183"/>
      <c r="B203" s="183"/>
      <c r="C203" s="184" t="str">
        <f>IFERROR(IF(AND(A203&lt;&gt;"",B203&lt;&gt;""),AANVRAAG!$B$6-1,""),"Gelijk aan ingangsdatum wijziging.")</f>
        <v/>
      </c>
    </row>
    <row r="204" spans="1:3" x14ac:dyDescent="0.2">
      <c r="A204" s="183"/>
      <c r="B204" s="183"/>
      <c r="C204" s="184" t="str">
        <f>IFERROR(IF(AND(A204&lt;&gt;"",B204&lt;&gt;""),AANVRAAG!$B$6-1,""),"Gelijk aan ingangsdatum wijziging.")</f>
        <v/>
      </c>
    </row>
    <row r="205" spans="1:3" x14ac:dyDescent="0.2">
      <c r="A205" s="183"/>
      <c r="B205" s="183"/>
      <c r="C205" s="184" t="str">
        <f>IFERROR(IF(AND(A205&lt;&gt;"",B205&lt;&gt;""),AANVRAAG!$B$6-1,""),"Gelijk aan ingangsdatum wijziging.")</f>
        <v/>
      </c>
    </row>
    <row r="206" spans="1:3" x14ac:dyDescent="0.2">
      <c r="A206" s="183"/>
      <c r="B206" s="183"/>
      <c r="C206" s="184" t="str">
        <f>IFERROR(IF(AND(A206&lt;&gt;"",B206&lt;&gt;""),AANVRAAG!$B$6-1,""),"Gelijk aan ingangsdatum wijziging.")</f>
        <v/>
      </c>
    </row>
    <row r="207" spans="1:3" x14ac:dyDescent="0.2">
      <c r="A207" s="183"/>
      <c r="B207" s="183"/>
      <c r="C207" s="184" t="str">
        <f>IFERROR(IF(AND(A207&lt;&gt;"",B207&lt;&gt;""),AANVRAAG!$B$6-1,""),"Gelijk aan ingangsdatum wijziging.")</f>
        <v/>
      </c>
    </row>
    <row r="208" spans="1:3" x14ac:dyDescent="0.2">
      <c r="A208" s="183"/>
      <c r="B208" s="183"/>
      <c r="C208" s="184" t="str">
        <f>IFERROR(IF(AND(A208&lt;&gt;"",B208&lt;&gt;""),AANVRAAG!$B$6-1,""),"Gelijk aan ingangsdatum wijziging.")</f>
        <v/>
      </c>
    </row>
    <row r="209" spans="1:3" x14ac:dyDescent="0.2">
      <c r="A209" s="183"/>
      <c r="B209" s="183"/>
      <c r="C209" s="184" t="str">
        <f>IFERROR(IF(AND(A209&lt;&gt;"",B209&lt;&gt;""),AANVRAAG!$B$6-1,""),"Gelijk aan ingangsdatum wijziging.")</f>
        <v/>
      </c>
    </row>
    <row r="210" spans="1:3" x14ac:dyDescent="0.2">
      <c r="A210" s="183"/>
      <c r="B210" s="183"/>
      <c r="C210" s="184" t="str">
        <f>IFERROR(IF(AND(A210&lt;&gt;"",B210&lt;&gt;""),AANVRAAG!$B$6-1,""),"Gelijk aan ingangsdatum wijziging.")</f>
        <v/>
      </c>
    </row>
    <row r="211" spans="1:3" x14ac:dyDescent="0.2">
      <c r="A211" s="183"/>
      <c r="B211" s="183"/>
      <c r="C211" s="184" t="str">
        <f>IFERROR(IF(AND(A211&lt;&gt;"",B211&lt;&gt;""),AANVRAAG!$B$6-1,""),"Gelijk aan ingangsdatum wijziging.")</f>
        <v/>
      </c>
    </row>
    <row r="212" spans="1:3" x14ac:dyDescent="0.2">
      <c r="A212" s="183"/>
      <c r="B212" s="183"/>
      <c r="C212" s="184" t="str">
        <f>IFERROR(IF(AND(A212&lt;&gt;"",B212&lt;&gt;""),AANVRAAG!$B$6-1,""),"Gelijk aan ingangsdatum wijziging.")</f>
        <v/>
      </c>
    </row>
    <row r="213" spans="1:3" x14ac:dyDescent="0.2">
      <c r="A213" s="183"/>
      <c r="B213" s="183"/>
      <c r="C213" s="184" t="str">
        <f>IFERROR(IF(AND(A213&lt;&gt;"",B213&lt;&gt;""),AANVRAAG!$B$6-1,""),"Gelijk aan ingangsdatum wijziging.")</f>
        <v/>
      </c>
    </row>
    <row r="214" spans="1:3" x14ac:dyDescent="0.2">
      <c r="A214" s="183"/>
      <c r="B214" s="183"/>
      <c r="C214" s="184" t="str">
        <f>IFERROR(IF(AND(A214&lt;&gt;"",B214&lt;&gt;""),AANVRAAG!$B$6-1,""),"Gelijk aan ingangsdatum wijziging.")</f>
        <v/>
      </c>
    </row>
    <row r="215" spans="1:3" x14ac:dyDescent="0.2">
      <c r="A215" s="183"/>
      <c r="B215" s="183"/>
      <c r="C215" s="184" t="str">
        <f>IFERROR(IF(AND(A215&lt;&gt;"",B215&lt;&gt;""),AANVRAAG!$B$6-1,""),"Gelijk aan ingangsdatum wijziging.")</f>
        <v/>
      </c>
    </row>
    <row r="216" spans="1:3" x14ac:dyDescent="0.2">
      <c r="A216" s="183"/>
      <c r="B216" s="183"/>
      <c r="C216" s="184" t="str">
        <f>IFERROR(IF(AND(A216&lt;&gt;"",B216&lt;&gt;""),AANVRAAG!$B$6-1,""),"Gelijk aan ingangsdatum wijziging.")</f>
        <v/>
      </c>
    </row>
    <row r="217" spans="1:3" x14ac:dyDescent="0.2">
      <c r="A217" s="183"/>
      <c r="B217" s="183"/>
      <c r="C217" s="184" t="str">
        <f>IFERROR(IF(AND(A217&lt;&gt;"",B217&lt;&gt;""),AANVRAAG!$B$6-1,""),"Gelijk aan ingangsdatum wijziging.")</f>
        <v/>
      </c>
    </row>
    <row r="218" spans="1:3" x14ac:dyDescent="0.2">
      <c r="A218" s="183"/>
      <c r="B218" s="183"/>
      <c r="C218" s="184" t="str">
        <f>IFERROR(IF(AND(A218&lt;&gt;"",B218&lt;&gt;""),AANVRAAG!$B$6-1,""),"Gelijk aan ingangsdatum wijziging.")</f>
        <v/>
      </c>
    </row>
    <row r="219" spans="1:3" x14ac:dyDescent="0.2">
      <c r="A219" s="183"/>
      <c r="B219" s="183"/>
      <c r="C219" s="184" t="str">
        <f>IFERROR(IF(AND(A219&lt;&gt;"",B219&lt;&gt;""),AANVRAAG!$B$6-1,""),"Gelijk aan ingangsdatum wijziging.")</f>
        <v/>
      </c>
    </row>
    <row r="220" spans="1:3" x14ac:dyDescent="0.2">
      <c r="A220" s="183"/>
      <c r="B220" s="183"/>
      <c r="C220" s="184" t="str">
        <f>IFERROR(IF(AND(A220&lt;&gt;"",B220&lt;&gt;""),AANVRAAG!$B$6-1,""),"Gelijk aan ingangsdatum wijziging.")</f>
        <v/>
      </c>
    </row>
    <row r="221" spans="1:3" x14ac:dyDescent="0.2">
      <c r="A221" s="183"/>
      <c r="B221" s="183"/>
      <c r="C221" s="184" t="str">
        <f>IFERROR(IF(AND(A221&lt;&gt;"",B221&lt;&gt;""),AANVRAAG!$B$6-1,""),"Gelijk aan ingangsdatum wijziging.")</f>
        <v/>
      </c>
    </row>
    <row r="222" spans="1:3" x14ac:dyDescent="0.2">
      <c r="A222" s="183"/>
      <c r="B222" s="183"/>
      <c r="C222" s="184" t="str">
        <f>IFERROR(IF(AND(A222&lt;&gt;"",B222&lt;&gt;""),AANVRAAG!$B$6-1,""),"Gelijk aan ingangsdatum wijziging.")</f>
        <v/>
      </c>
    </row>
    <row r="223" spans="1:3" x14ac:dyDescent="0.2">
      <c r="A223" s="183"/>
      <c r="B223" s="183"/>
      <c r="C223" s="184" t="str">
        <f>IFERROR(IF(AND(A223&lt;&gt;"",B223&lt;&gt;""),AANVRAAG!$B$6-1,""),"Gelijk aan ingangsdatum wijziging.")</f>
        <v/>
      </c>
    </row>
    <row r="224" spans="1:3" x14ac:dyDescent="0.2">
      <c r="A224" s="183"/>
      <c r="B224" s="183"/>
      <c r="C224" s="184" t="str">
        <f>IFERROR(IF(AND(A224&lt;&gt;"",B224&lt;&gt;""),AANVRAAG!$B$6-1,""),"Gelijk aan ingangsdatum wijziging.")</f>
        <v/>
      </c>
    </row>
    <row r="225" spans="1:3" x14ac:dyDescent="0.2">
      <c r="A225" s="183"/>
      <c r="B225" s="183"/>
      <c r="C225" s="184" t="str">
        <f>IFERROR(IF(AND(A225&lt;&gt;"",B225&lt;&gt;""),AANVRAAG!$B$6-1,""),"Gelijk aan ingangsdatum wijziging.")</f>
        <v/>
      </c>
    </row>
    <row r="226" spans="1:3" x14ac:dyDescent="0.2">
      <c r="A226" s="183"/>
      <c r="B226" s="183"/>
      <c r="C226" s="184" t="str">
        <f>IFERROR(IF(AND(A226&lt;&gt;"",B226&lt;&gt;""),AANVRAAG!$B$6-1,""),"Gelijk aan ingangsdatum wijziging.")</f>
        <v/>
      </c>
    </row>
    <row r="227" spans="1:3" x14ac:dyDescent="0.2">
      <c r="A227" s="183"/>
      <c r="B227" s="183"/>
      <c r="C227" s="184" t="str">
        <f>IFERROR(IF(AND(A227&lt;&gt;"",B227&lt;&gt;""),AANVRAAG!$B$6-1,""),"Gelijk aan ingangsdatum wijziging.")</f>
        <v/>
      </c>
    </row>
    <row r="228" spans="1:3" x14ac:dyDescent="0.2">
      <c r="A228" s="183"/>
      <c r="B228" s="183"/>
      <c r="C228" s="184" t="str">
        <f>IFERROR(IF(AND(A228&lt;&gt;"",B228&lt;&gt;""),AANVRAAG!$B$6-1,""),"Gelijk aan ingangsdatum wijziging.")</f>
        <v/>
      </c>
    </row>
    <row r="229" spans="1:3" x14ac:dyDescent="0.2">
      <c r="A229" s="183"/>
      <c r="B229" s="183"/>
      <c r="C229" s="184" t="str">
        <f>IFERROR(IF(AND(A229&lt;&gt;"",B229&lt;&gt;""),AANVRAAG!$B$6-1,""),"Gelijk aan ingangsdatum wijziging.")</f>
        <v/>
      </c>
    </row>
    <row r="230" spans="1:3" x14ac:dyDescent="0.2">
      <c r="A230" s="183"/>
      <c r="B230" s="183"/>
      <c r="C230" s="184" t="str">
        <f>IFERROR(IF(AND(A230&lt;&gt;"",B230&lt;&gt;""),AANVRAAG!$B$6-1,""),"Gelijk aan ingangsdatum wijziging.")</f>
        <v/>
      </c>
    </row>
    <row r="231" spans="1:3" x14ac:dyDescent="0.2">
      <c r="A231" s="183"/>
      <c r="B231" s="183"/>
      <c r="C231" s="184" t="str">
        <f>IFERROR(IF(AND(A231&lt;&gt;"",B231&lt;&gt;""),AANVRAAG!$B$6-1,""),"Gelijk aan ingangsdatum wijziging.")</f>
        <v/>
      </c>
    </row>
    <row r="232" spans="1:3" x14ac:dyDescent="0.2">
      <c r="A232" s="183"/>
      <c r="B232" s="183"/>
      <c r="C232" s="184" t="str">
        <f>IFERROR(IF(AND(A232&lt;&gt;"",B232&lt;&gt;""),AANVRAAG!$B$6-1,""),"Gelijk aan ingangsdatum wijziging.")</f>
        <v/>
      </c>
    </row>
    <row r="233" spans="1:3" x14ac:dyDescent="0.2">
      <c r="A233" s="183"/>
      <c r="B233" s="183"/>
      <c r="C233" s="184" t="str">
        <f>IFERROR(IF(AND(A233&lt;&gt;"",B233&lt;&gt;""),AANVRAAG!$B$6-1,""),"Gelijk aan ingangsdatum wijziging.")</f>
        <v/>
      </c>
    </row>
    <row r="234" spans="1:3" x14ac:dyDescent="0.2">
      <c r="A234" s="183"/>
      <c r="B234" s="183"/>
      <c r="C234" s="184" t="str">
        <f>IFERROR(IF(AND(A234&lt;&gt;"",B234&lt;&gt;""),AANVRAAG!$B$6-1,""),"Gelijk aan ingangsdatum wijziging.")</f>
        <v/>
      </c>
    </row>
    <row r="235" spans="1:3" x14ac:dyDescent="0.2">
      <c r="A235" s="183"/>
      <c r="B235" s="183"/>
      <c r="C235" s="184" t="str">
        <f>IFERROR(IF(AND(A235&lt;&gt;"",B235&lt;&gt;""),AANVRAAG!$B$6-1,""),"Gelijk aan ingangsdatum wijziging.")</f>
        <v/>
      </c>
    </row>
    <row r="236" spans="1:3" x14ac:dyDescent="0.2">
      <c r="A236" s="183"/>
      <c r="B236" s="183"/>
      <c r="C236" s="184" t="str">
        <f>IFERROR(IF(AND(A236&lt;&gt;"",B236&lt;&gt;""),AANVRAAG!$B$6-1,""),"Gelijk aan ingangsdatum wijziging.")</f>
        <v/>
      </c>
    </row>
    <row r="237" spans="1:3" x14ac:dyDescent="0.2">
      <c r="A237" s="183"/>
      <c r="B237" s="183"/>
      <c r="C237" s="184" t="str">
        <f>IFERROR(IF(AND(A237&lt;&gt;"",B237&lt;&gt;""),AANVRAAG!$B$6-1,""),"Gelijk aan ingangsdatum wijziging.")</f>
        <v/>
      </c>
    </row>
    <row r="238" spans="1:3" x14ac:dyDescent="0.2">
      <c r="A238" s="183"/>
      <c r="B238" s="183"/>
      <c r="C238" s="184" t="str">
        <f>IFERROR(IF(AND(A238&lt;&gt;"",B238&lt;&gt;""),AANVRAAG!$B$6-1,""),"Gelijk aan ingangsdatum wijziging.")</f>
        <v/>
      </c>
    </row>
    <row r="239" spans="1:3" x14ac:dyDescent="0.2">
      <c r="A239" s="183"/>
      <c r="B239" s="183"/>
      <c r="C239" s="184" t="str">
        <f>IFERROR(IF(AND(A239&lt;&gt;"",B239&lt;&gt;""),AANVRAAG!$B$6-1,""),"Gelijk aan ingangsdatum wijziging.")</f>
        <v/>
      </c>
    </row>
    <row r="240" spans="1:3" x14ac:dyDescent="0.2">
      <c r="A240" s="183"/>
      <c r="B240" s="183"/>
      <c r="C240" s="184" t="str">
        <f>IFERROR(IF(AND(A240&lt;&gt;"",B240&lt;&gt;""),AANVRAAG!$B$6-1,""),"Gelijk aan ingangsdatum wijziging.")</f>
        <v/>
      </c>
    </row>
    <row r="241" spans="1:3" x14ac:dyDescent="0.2">
      <c r="A241" s="183"/>
      <c r="B241" s="183"/>
      <c r="C241" s="184" t="str">
        <f>IFERROR(IF(AND(A241&lt;&gt;"",B241&lt;&gt;""),AANVRAAG!$B$6-1,""),"Gelijk aan ingangsdatum wijziging.")</f>
        <v/>
      </c>
    </row>
    <row r="242" spans="1:3" x14ac:dyDescent="0.2">
      <c r="A242" s="183"/>
      <c r="B242" s="183"/>
      <c r="C242" s="184" t="str">
        <f>IFERROR(IF(AND(A242&lt;&gt;"",B242&lt;&gt;""),AANVRAAG!$B$6-1,""),"Gelijk aan ingangsdatum wijziging.")</f>
        <v/>
      </c>
    </row>
    <row r="243" spans="1:3" x14ac:dyDescent="0.2">
      <c r="A243" s="183"/>
      <c r="B243" s="183"/>
      <c r="C243" s="184" t="str">
        <f>IFERROR(IF(AND(A243&lt;&gt;"",B243&lt;&gt;""),AANVRAAG!$B$6-1,""),"Gelijk aan ingangsdatum wijziging.")</f>
        <v/>
      </c>
    </row>
    <row r="244" spans="1:3" x14ac:dyDescent="0.2">
      <c r="A244" s="183"/>
      <c r="B244" s="183"/>
      <c r="C244" s="184" t="str">
        <f>IFERROR(IF(AND(A244&lt;&gt;"",B244&lt;&gt;""),AANVRAAG!$B$6-1,""),"Gelijk aan ingangsdatum wijziging.")</f>
        <v/>
      </c>
    </row>
    <row r="245" spans="1:3" x14ac:dyDescent="0.2">
      <c r="A245" s="183"/>
      <c r="B245" s="183"/>
      <c r="C245" s="184" t="str">
        <f>IFERROR(IF(AND(A245&lt;&gt;"",B245&lt;&gt;""),AANVRAAG!$B$6-1,""),"Gelijk aan ingangsdatum wijziging.")</f>
        <v/>
      </c>
    </row>
    <row r="246" spans="1:3" x14ac:dyDescent="0.2">
      <c r="A246" s="183"/>
      <c r="B246" s="183"/>
      <c r="C246" s="184" t="str">
        <f>IFERROR(IF(AND(A246&lt;&gt;"",B246&lt;&gt;""),AANVRAAG!$B$6-1,""),"Gelijk aan ingangsdatum wijziging.")</f>
        <v/>
      </c>
    </row>
    <row r="247" spans="1:3" x14ac:dyDescent="0.2">
      <c r="A247" s="183"/>
      <c r="B247" s="183"/>
      <c r="C247" s="184" t="str">
        <f>IFERROR(IF(AND(A247&lt;&gt;"",B247&lt;&gt;""),AANVRAAG!$B$6-1,""),"Gelijk aan ingangsdatum wijziging.")</f>
        <v/>
      </c>
    </row>
    <row r="248" spans="1:3" x14ac:dyDescent="0.2">
      <c r="A248" s="183"/>
      <c r="B248" s="183"/>
      <c r="C248" s="184" t="str">
        <f>IFERROR(IF(AND(A248&lt;&gt;"",B248&lt;&gt;""),AANVRAAG!$B$6-1,""),"Gelijk aan ingangsdatum wijziging.")</f>
        <v/>
      </c>
    </row>
    <row r="249" spans="1:3" x14ac:dyDescent="0.2">
      <c r="A249" s="183"/>
      <c r="B249" s="183"/>
      <c r="C249" s="184" t="str">
        <f>IFERROR(IF(AND(A249&lt;&gt;"",B249&lt;&gt;""),AANVRAAG!$B$6-1,""),"Gelijk aan ingangsdatum wijziging.")</f>
        <v/>
      </c>
    </row>
    <row r="250" spans="1:3" x14ac:dyDescent="0.2">
      <c r="A250" s="183"/>
      <c r="B250" s="183"/>
      <c r="C250" s="184" t="str">
        <f>IFERROR(IF(AND(A250&lt;&gt;"",B250&lt;&gt;""),AANVRAAG!$B$6-1,""),"Gelijk aan ingangsdatum wijziging.")</f>
        <v/>
      </c>
    </row>
    <row r="251" spans="1:3" x14ac:dyDescent="0.2">
      <c r="A251" s="183"/>
      <c r="B251" s="183"/>
      <c r="C251" s="184" t="str">
        <f>IFERROR(IF(AND(A251&lt;&gt;"",B251&lt;&gt;""),AANVRAAG!$B$6-1,""),"Gelijk aan ingangsdatum wijziging.")</f>
        <v/>
      </c>
    </row>
    <row r="252" spans="1:3" x14ac:dyDescent="0.2">
      <c r="A252" s="183"/>
      <c r="B252" s="183"/>
      <c r="C252" s="184" t="str">
        <f>IFERROR(IF(AND(A252&lt;&gt;"",B252&lt;&gt;""),AANVRAAG!$B$6-1,""),"Gelijk aan ingangsdatum wijziging.")</f>
        <v/>
      </c>
    </row>
    <row r="253" spans="1:3" x14ac:dyDescent="0.2">
      <c r="A253" s="183"/>
      <c r="B253" s="183"/>
      <c r="C253" s="184" t="str">
        <f>IFERROR(IF(AND(A253&lt;&gt;"",B253&lt;&gt;""),AANVRAAG!$B$6-1,""),"Gelijk aan ingangsdatum wijziging.")</f>
        <v/>
      </c>
    </row>
    <row r="254" spans="1:3" x14ac:dyDescent="0.2">
      <c r="A254" s="183"/>
      <c r="B254" s="183"/>
      <c r="C254" s="184" t="str">
        <f>IFERROR(IF(AND(A254&lt;&gt;"",B254&lt;&gt;""),AANVRAAG!$B$6-1,""),"Gelijk aan ingangsdatum wijziging.")</f>
        <v/>
      </c>
    </row>
    <row r="255" spans="1:3" x14ac:dyDescent="0.2">
      <c r="A255" s="183"/>
      <c r="B255" s="183"/>
      <c r="C255" s="184" t="str">
        <f>IFERROR(IF(AND(A255&lt;&gt;"",B255&lt;&gt;""),AANVRAAG!$B$6-1,""),"Gelijk aan ingangsdatum wijziging.")</f>
        <v/>
      </c>
    </row>
    <row r="256" spans="1:3" x14ac:dyDescent="0.2">
      <c r="A256" s="183"/>
      <c r="B256" s="183"/>
      <c r="C256" s="184" t="str">
        <f>IFERROR(IF(AND(A256&lt;&gt;"",B256&lt;&gt;""),AANVRAAG!$B$6-1,""),"Gelijk aan ingangsdatum wijziging.")</f>
        <v/>
      </c>
    </row>
    <row r="257" spans="1:3" x14ac:dyDescent="0.2">
      <c r="A257" s="183"/>
      <c r="B257" s="183"/>
      <c r="C257" s="184" t="str">
        <f>IFERROR(IF(AND(A257&lt;&gt;"",B257&lt;&gt;""),AANVRAAG!$B$6-1,""),"Gelijk aan ingangsdatum wijziging.")</f>
        <v/>
      </c>
    </row>
    <row r="258" spans="1:3" x14ac:dyDescent="0.2">
      <c r="A258" s="183"/>
      <c r="B258" s="183"/>
      <c r="C258" s="184" t="str">
        <f>IFERROR(IF(AND(A258&lt;&gt;"",B258&lt;&gt;""),AANVRAAG!$B$6-1,""),"Gelijk aan ingangsdatum wijziging.")</f>
        <v/>
      </c>
    </row>
    <row r="259" spans="1:3" x14ac:dyDescent="0.2">
      <c r="A259" s="183"/>
      <c r="B259" s="183"/>
      <c r="C259" s="184" t="str">
        <f>IFERROR(IF(AND(A259&lt;&gt;"",B259&lt;&gt;""),AANVRAAG!$B$6-1,""),"Gelijk aan ingangsdatum wijziging.")</f>
        <v/>
      </c>
    </row>
    <row r="260" spans="1:3" x14ac:dyDescent="0.2">
      <c r="A260" s="183"/>
      <c r="B260" s="183"/>
      <c r="C260" s="184" t="str">
        <f>IFERROR(IF(AND(A260&lt;&gt;"",B260&lt;&gt;""),AANVRAAG!$B$6-1,""),"Gelijk aan ingangsdatum wijziging.")</f>
        <v/>
      </c>
    </row>
    <row r="261" spans="1:3" x14ac:dyDescent="0.2">
      <c r="A261" s="183"/>
      <c r="B261" s="183"/>
      <c r="C261" s="184" t="str">
        <f>IFERROR(IF(AND(A261&lt;&gt;"",B261&lt;&gt;""),AANVRAAG!$B$6-1,""),"Gelijk aan ingangsdatum wijziging.")</f>
        <v/>
      </c>
    </row>
    <row r="262" spans="1:3" x14ac:dyDescent="0.2">
      <c r="A262" s="183"/>
      <c r="B262" s="183"/>
      <c r="C262" s="184" t="str">
        <f>IFERROR(IF(AND(A262&lt;&gt;"",B262&lt;&gt;""),AANVRAAG!$B$6-1,""),"Gelijk aan ingangsdatum wijziging.")</f>
        <v/>
      </c>
    </row>
    <row r="263" spans="1:3" x14ac:dyDescent="0.2">
      <c r="A263" s="183"/>
      <c r="B263" s="183"/>
      <c r="C263" s="184" t="str">
        <f>IFERROR(IF(AND(A263&lt;&gt;"",B263&lt;&gt;""),AANVRAAG!$B$6-1,""),"Gelijk aan ingangsdatum wijziging.")</f>
        <v/>
      </c>
    </row>
    <row r="264" spans="1:3" x14ac:dyDescent="0.2">
      <c r="A264" s="183"/>
      <c r="B264" s="183"/>
      <c r="C264" s="184" t="str">
        <f>IFERROR(IF(AND(A264&lt;&gt;"",B264&lt;&gt;""),AANVRAAG!$B$6-1,""),"Gelijk aan ingangsdatum wijziging.")</f>
        <v/>
      </c>
    </row>
    <row r="265" spans="1:3" x14ac:dyDescent="0.2">
      <c r="A265" s="183"/>
      <c r="B265" s="183"/>
      <c r="C265" s="184" t="str">
        <f>IFERROR(IF(AND(A265&lt;&gt;"",B265&lt;&gt;""),AANVRAAG!$B$6-1,""),"Gelijk aan ingangsdatum wijziging.")</f>
        <v/>
      </c>
    </row>
    <row r="266" spans="1:3" x14ac:dyDescent="0.2">
      <c r="A266" s="183"/>
      <c r="B266" s="183"/>
      <c r="C266" s="184" t="str">
        <f>IFERROR(IF(AND(A266&lt;&gt;"",B266&lt;&gt;""),AANVRAAG!$B$6-1,""),"Gelijk aan ingangsdatum wijziging.")</f>
        <v/>
      </c>
    </row>
    <row r="267" spans="1:3" x14ac:dyDescent="0.2">
      <c r="A267" s="183"/>
      <c r="B267" s="183"/>
      <c r="C267" s="184" t="str">
        <f>IFERROR(IF(AND(A267&lt;&gt;"",B267&lt;&gt;""),AANVRAAG!$B$6-1,""),"Gelijk aan ingangsdatum wijziging.")</f>
        <v/>
      </c>
    </row>
    <row r="268" spans="1:3" x14ac:dyDescent="0.2">
      <c r="A268" s="183"/>
      <c r="B268" s="183"/>
      <c r="C268" s="184" t="str">
        <f>IFERROR(IF(AND(A268&lt;&gt;"",B268&lt;&gt;""),AANVRAAG!$B$6-1,""),"Gelijk aan ingangsdatum wijziging.")</f>
        <v/>
      </c>
    </row>
    <row r="269" spans="1:3" x14ac:dyDescent="0.2">
      <c r="A269" s="183"/>
      <c r="B269" s="183"/>
      <c r="C269" s="184" t="str">
        <f>IFERROR(IF(AND(A269&lt;&gt;"",B269&lt;&gt;""),AANVRAAG!$B$6-1,""),"Gelijk aan ingangsdatum wijziging.")</f>
        <v/>
      </c>
    </row>
    <row r="270" spans="1:3" x14ac:dyDescent="0.2">
      <c r="A270" s="183"/>
      <c r="B270" s="183"/>
      <c r="C270" s="184" t="str">
        <f>IFERROR(IF(AND(A270&lt;&gt;"",B270&lt;&gt;""),AANVRAAG!$B$6-1,""),"Gelijk aan ingangsdatum wijziging.")</f>
        <v/>
      </c>
    </row>
    <row r="271" spans="1:3" x14ac:dyDescent="0.2">
      <c r="A271" s="183"/>
      <c r="B271" s="183"/>
      <c r="C271" s="184" t="str">
        <f>IFERROR(IF(AND(A271&lt;&gt;"",B271&lt;&gt;""),AANVRAAG!$B$6-1,""),"Gelijk aan ingangsdatum wijziging.")</f>
        <v/>
      </c>
    </row>
    <row r="272" spans="1:3" x14ac:dyDescent="0.2">
      <c r="A272" s="183"/>
      <c r="B272" s="183"/>
      <c r="C272" s="184" t="str">
        <f>IFERROR(IF(AND(A272&lt;&gt;"",B272&lt;&gt;""),AANVRAAG!$B$6-1,""),"Gelijk aan ingangsdatum wijziging.")</f>
        <v/>
      </c>
    </row>
    <row r="273" spans="1:3" x14ac:dyDescent="0.2">
      <c r="A273" s="183"/>
      <c r="B273" s="183"/>
      <c r="C273" s="184" t="str">
        <f>IFERROR(IF(AND(A273&lt;&gt;"",B273&lt;&gt;""),AANVRAAG!$B$6-1,""),"Gelijk aan ingangsdatum wijziging.")</f>
        <v/>
      </c>
    </row>
    <row r="274" spans="1:3" x14ac:dyDescent="0.2">
      <c r="A274" s="183"/>
      <c r="B274" s="183"/>
      <c r="C274" s="184" t="str">
        <f>IFERROR(IF(AND(A274&lt;&gt;"",B274&lt;&gt;""),AANVRAAG!$B$6-1,""),"Gelijk aan ingangsdatum wijziging.")</f>
        <v/>
      </c>
    </row>
    <row r="275" spans="1:3" x14ac:dyDescent="0.2">
      <c r="A275" s="183"/>
      <c r="B275" s="183"/>
      <c r="C275" s="184" t="str">
        <f>IFERROR(IF(AND(A275&lt;&gt;"",B275&lt;&gt;""),AANVRAAG!$B$6-1,""),"Gelijk aan ingangsdatum wijziging.")</f>
        <v/>
      </c>
    </row>
    <row r="276" spans="1:3" x14ac:dyDescent="0.2">
      <c r="A276" s="183"/>
      <c r="B276" s="183"/>
      <c r="C276" s="184" t="str">
        <f>IFERROR(IF(AND(A276&lt;&gt;"",B276&lt;&gt;""),AANVRAAG!$B$6-1,""),"Gelijk aan ingangsdatum wijziging.")</f>
        <v/>
      </c>
    </row>
    <row r="277" spans="1:3" x14ac:dyDescent="0.2">
      <c r="A277" s="183"/>
      <c r="B277" s="183"/>
      <c r="C277" s="184" t="str">
        <f>IFERROR(IF(AND(A277&lt;&gt;"",B277&lt;&gt;""),AANVRAAG!$B$6-1,""),"Gelijk aan ingangsdatum wijziging.")</f>
        <v/>
      </c>
    </row>
    <row r="278" spans="1:3" x14ac:dyDescent="0.2">
      <c r="A278" s="183"/>
      <c r="B278" s="183"/>
      <c r="C278" s="184" t="str">
        <f>IFERROR(IF(AND(A278&lt;&gt;"",B278&lt;&gt;""),AANVRAAG!$B$6-1,""),"Gelijk aan ingangsdatum wijziging.")</f>
        <v/>
      </c>
    </row>
    <row r="279" spans="1:3" x14ac:dyDescent="0.2">
      <c r="A279" s="183"/>
      <c r="B279" s="183"/>
      <c r="C279" s="184" t="str">
        <f>IFERROR(IF(AND(A279&lt;&gt;"",B279&lt;&gt;""),AANVRAAG!$B$6-1,""),"Gelijk aan ingangsdatum wijziging.")</f>
        <v/>
      </c>
    </row>
    <row r="280" spans="1:3" x14ac:dyDescent="0.2">
      <c r="A280" s="183"/>
      <c r="B280" s="183"/>
      <c r="C280" s="184" t="str">
        <f>IFERROR(IF(AND(A280&lt;&gt;"",B280&lt;&gt;""),AANVRAAG!$B$6-1,""),"Gelijk aan ingangsdatum wijziging.")</f>
        <v/>
      </c>
    </row>
    <row r="281" spans="1:3" x14ac:dyDescent="0.2">
      <c r="A281" s="183"/>
      <c r="B281" s="183"/>
      <c r="C281" s="184" t="str">
        <f>IFERROR(IF(AND(A281&lt;&gt;"",B281&lt;&gt;""),AANVRAAG!$B$6-1,""),"Gelijk aan ingangsdatum wijziging.")</f>
        <v/>
      </c>
    </row>
    <row r="282" spans="1:3" x14ac:dyDescent="0.2">
      <c r="A282" s="183"/>
      <c r="B282" s="183"/>
      <c r="C282" s="184" t="str">
        <f>IFERROR(IF(AND(A282&lt;&gt;"",B282&lt;&gt;""),AANVRAAG!$B$6-1,""),"Gelijk aan ingangsdatum wijziging.")</f>
        <v/>
      </c>
    </row>
    <row r="283" spans="1:3" x14ac:dyDescent="0.2">
      <c r="A283" s="183"/>
      <c r="B283" s="183"/>
      <c r="C283" s="184" t="str">
        <f>IFERROR(IF(AND(A283&lt;&gt;"",B283&lt;&gt;""),AANVRAAG!$B$6-1,""),"Gelijk aan ingangsdatum wijziging.")</f>
        <v/>
      </c>
    </row>
    <row r="284" spans="1:3" x14ac:dyDescent="0.2">
      <c r="A284" s="183"/>
      <c r="B284" s="183"/>
      <c r="C284" s="184" t="str">
        <f>IFERROR(IF(AND(A284&lt;&gt;"",B284&lt;&gt;""),AANVRAAG!$B$6-1,""),"Gelijk aan ingangsdatum wijziging.")</f>
        <v/>
      </c>
    </row>
    <row r="285" spans="1:3" x14ac:dyDescent="0.2">
      <c r="A285" s="183"/>
      <c r="B285" s="183"/>
      <c r="C285" s="184" t="str">
        <f>IFERROR(IF(AND(A285&lt;&gt;"",B285&lt;&gt;""),AANVRAAG!$B$6-1,""),"Gelijk aan ingangsdatum wijziging.")</f>
        <v/>
      </c>
    </row>
    <row r="286" spans="1:3" x14ac:dyDescent="0.2">
      <c r="A286" s="183"/>
      <c r="B286" s="183"/>
      <c r="C286" s="184" t="str">
        <f>IFERROR(IF(AND(A286&lt;&gt;"",B286&lt;&gt;""),AANVRAAG!$B$6-1,""),"Gelijk aan ingangsdatum wijziging.")</f>
        <v/>
      </c>
    </row>
    <row r="287" spans="1:3" x14ac:dyDescent="0.2">
      <c r="A287" s="183"/>
      <c r="B287" s="183"/>
      <c r="C287" s="184" t="str">
        <f>IFERROR(IF(AND(A287&lt;&gt;"",B287&lt;&gt;""),AANVRAAG!$B$6-1,""),"Gelijk aan ingangsdatum wijziging.")</f>
        <v/>
      </c>
    </row>
    <row r="288" spans="1:3" x14ac:dyDescent="0.2">
      <c r="A288" s="183"/>
      <c r="B288" s="183"/>
      <c r="C288" s="184" t="str">
        <f>IFERROR(IF(AND(A288&lt;&gt;"",B288&lt;&gt;""),AANVRAAG!$B$6-1,""),"Gelijk aan ingangsdatum wijziging.")</f>
        <v/>
      </c>
    </row>
    <row r="289" spans="1:3" x14ac:dyDescent="0.2">
      <c r="A289" s="183"/>
      <c r="B289" s="183"/>
      <c r="C289" s="184" t="str">
        <f>IFERROR(IF(AND(A289&lt;&gt;"",B289&lt;&gt;""),AANVRAAG!$B$6-1,""),"Gelijk aan ingangsdatum wijziging.")</f>
        <v/>
      </c>
    </row>
    <row r="290" spans="1:3" x14ac:dyDescent="0.2">
      <c r="A290" s="183"/>
      <c r="B290" s="183"/>
      <c r="C290" s="184" t="str">
        <f>IFERROR(IF(AND(A290&lt;&gt;"",B290&lt;&gt;""),AANVRAAG!$B$6-1,""),"Gelijk aan ingangsdatum wijziging.")</f>
        <v/>
      </c>
    </row>
    <row r="291" spans="1:3" x14ac:dyDescent="0.2">
      <c r="A291" s="183"/>
      <c r="B291" s="183"/>
      <c r="C291" s="184" t="str">
        <f>IFERROR(IF(AND(A291&lt;&gt;"",B291&lt;&gt;""),AANVRAAG!$B$6-1,""),"Gelijk aan ingangsdatum wijziging.")</f>
        <v/>
      </c>
    </row>
    <row r="292" spans="1:3" x14ac:dyDescent="0.2">
      <c r="A292" s="183"/>
      <c r="B292" s="183"/>
      <c r="C292" s="184" t="str">
        <f>IFERROR(IF(AND(A292&lt;&gt;"",B292&lt;&gt;""),AANVRAAG!$B$6-1,""),"Gelijk aan ingangsdatum wijziging.")</f>
        <v/>
      </c>
    </row>
    <row r="293" spans="1:3" x14ac:dyDescent="0.2">
      <c r="A293" s="183"/>
      <c r="B293" s="183"/>
      <c r="C293" s="184" t="str">
        <f>IFERROR(IF(AND(A293&lt;&gt;"",B293&lt;&gt;""),AANVRAAG!$B$6-1,""),"Gelijk aan ingangsdatum wijziging.")</f>
        <v/>
      </c>
    </row>
    <row r="294" spans="1:3" x14ac:dyDescent="0.2">
      <c r="A294" s="183"/>
      <c r="B294" s="183"/>
      <c r="C294" s="184" t="str">
        <f>IFERROR(IF(AND(A294&lt;&gt;"",B294&lt;&gt;""),AANVRAAG!$B$6-1,""),"Gelijk aan ingangsdatum wijziging.")</f>
        <v/>
      </c>
    </row>
    <row r="295" spans="1:3" x14ac:dyDescent="0.2">
      <c r="A295" s="183"/>
      <c r="B295" s="183"/>
      <c r="C295" s="184" t="str">
        <f>IFERROR(IF(AND(A295&lt;&gt;"",B295&lt;&gt;""),AANVRAAG!$B$6-1,""),"Gelijk aan ingangsdatum wijziging.")</f>
        <v/>
      </c>
    </row>
    <row r="296" spans="1:3" x14ac:dyDescent="0.2">
      <c r="A296" s="183"/>
      <c r="B296" s="183"/>
      <c r="C296" s="184" t="str">
        <f>IFERROR(IF(AND(A296&lt;&gt;"",B296&lt;&gt;""),AANVRAAG!$B$6-1,""),"Gelijk aan ingangsdatum wijziging.")</f>
        <v/>
      </c>
    </row>
    <row r="297" spans="1:3" x14ac:dyDescent="0.2">
      <c r="A297" s="183"/>
      <c r="B297" s="183"/>
      <c r="C297" s="184" t="str">
        <f>IFERROR(IF(AND(A297&lt;&gt;"",B297&lt;&gt;""),AANVRAAG!$B$6-1,""),"Gelijk aan ingangsdatum wijziging.")</f>
        <v/>
      </c>
    </row>
    <row r="298" spans="1:3" x14ac:dyDescent="0.2">
      <c r="A298" s="183"/>
      <c r="B298" s="183"/>
      <c r="C298" s="184" t="str">
        <f>IFERROR(IF(AND(A298&lt;&gt;"",B298&lt;&gt;""),AANVRAAG!$B$6-1,""),"Gelijk aan ingangsdatum wijziging.")</f>
        <v/>
      </c>
    </row>
    <row r="299" spans="1:3" x14ac:dyDescent="0.2">
      <c r="A299" s="183"/>
      <c r="B299" s="183"/>
      <c r="C299" s="184" t="str">
        <f>IFERROR(IF(AND(A299&lt;&gt;"",B299&lt;&gt;""),AANVRAAG!$B$6-1,""),"Gelijk aan ingangsdatum wijziging.")</f>
        <v/>
      </c>
    </row>
    <row r="300" spans="1:3" x14ac:dyDescent="0.2">
      <c r="A300" s="183"/>
      <c r="B300" s="183"/>
      <c r="C300" s="184" t="str">
        <f>IFERROR(IF(AND(A300&lt;&gt;"",B300&lt;&gt;""),AANVRAAG!$B$6-1,""),"Gelijk aan ingangsdatum wijziging.")</f>
        <v/>
      </c>
    </row>
    <row r="301" spans="1:3" x14ac:dyDescent="0.2">
      <c r="A301" s="183"/>
      <c r="B301" s="183"/>
      <c r="C301" s="184" t="str">
        <f>IFERROR(IF(AND(A301&lt;&gt;"",B301&lt;&gt;""),AANVRAAG!$B$6-1,""),"Gelijk aan ingangsdatum wijziging.")</f>
        <v/>
      </c>
    </row>
    <row r="302" spans="1:3" x14ac:dyDescent="0.2">
      <c r="A302" s="183"/>
      <c r="B302" s="183"/>
      <c r="C302" s="184" t="str">
        <f>IFERROR(IF(AND(A302&lt;&gt;"",B302&lt;&gt;""),AANVRAAG!$B$6-1,""),"Gelijk aan ingangsdatum wijziging.")</f>
        <v/>
      </c>
    </row>
    <row r="303" spans="1:3" x14ac:dyDescent="0.2">
      <c r="A303" s="183"/>
      <c r="B303" s="183"/>
      <c r="C303" s="184" t="str">
        <f>IFERROR(IF(AND(A303&lt;&gt;"",B303&lt;&gt;""),AANVRAAG!$B$6-1,""),"Gelijk aan ingangsdatum wijziging.")</f>
        <v/>
      </c>
    </row>
    <row r="304" spans="1:3" x14ac:dyDescent="0.2">
      <c r="A304" s="183"/>
      <c r="B304" s="183"/>
      <c r="C304" s="184" t="str">
        <f>IFERROR(IF(AND(A304&lt;&gt;"",B304&lt;&gt;""),AANVRAAG!$B$6-1,""),"Gelijk aan ingangsdatum wijziging.")</f>
        <v/>
      </c>
    </row>
    <row r="305" spans="1:3" x14ac:dyDescent="0.2">
      <c r="A305" s="183"/>
      <c r="B305" s="183"/>
      <c r="C305" s="184" t="str">
        <f>IFERROR(IF(AND(A305&lt;&gt;"",B305&lt;&gt;""),AANVRAAG!$B$6-1,""),"Gelijk aan ingangsdatum wijziging.")</f>
        <v/>
      </c>
    </row>
    <row r="306" spans="1:3" x14ac:dyDescent="0.2">
      <c r="A306" s="183"/>
      <c r="B306" s="183"/>
      <c r="C306" s="184" t="str">
        <f>IFERROR(IF(AND(A306&lt;&gt;"",B306&lt;&gt;""),AANVRAAG!$B$6-1,""),"Gelijk aan ingangsdatum wijziging.")</f>
        <v/>
      </c>
    </row>
    <row r="307" spans="1:3" x14ac:dyDescent="0.2">
      <c r="A307" s="183"/>
      <c r="B307" s="183"/>
      <c r="C307" s="184" t="str">
        <f>IFERROR(IF(AND(A307&lt;&gt;"",B307&lt;&gt;""),AANVRAAG!$B$6-1,""),"Gelijk aan ingangsdatum wijziging.")</f>
        <v/>
      </c>
    </row>
    <row r="308" spans="1:3" x14ac:dyDescent="0.2">
      <c r="A308" s="183"/>
      <c r="B308" s="183"/>
      <c r="C308" s="184" t="str">
        <f>IFERROR(IF(AND(A308&lt;&gt;"",B308&lt;&gt;""),AANVRAAG!$B$6-1,""),"Gelijk aan ingangsdatum wijziging.")</f>
        <v/>
      </c>
    </row>
    <row r="309" spans="1:3" x14ac:dyDescent="0.2">
      <c r="A309" s="183"/>
      <c r="B309" s="183"/>
      <c r="C309" s="184" t="str">
        <f>IFERROR(IF(AND(A309&lt;&gt;"",B309&lt;&gt;""),AANVRAAG!$B$6-1,""),"Gelijk aan ingangsdatum wijziging.")</f>
        <v/>
      </c>
    </row>
    <row r="310" spans="1:3" x14ac:dyDescent="0.2">
      <c r="A310" s="183"/>
      <c r="B310" s="183"/>
      <c r="C310" s="184" t="str">
        <f>IFERROR(IF(AND(A310&lt;&gt;"",B310&lt;&gt;""),AANVRAAG!$B$6-1,""),"Gelijk aan ingangsdatum wijziging.")</f>
        <v/>
      </c>
    </row>
    <row r="311" spans="1:3" x14ac:dyDescent="0.2">
      <c r="A311" s="183"/>
      <c r="B311" s="183"/>
      <c r="C311" s="184" t="str">
        <f>IFERROR(IF(AND(A311&lt;&gt;"",B311&lt;&gt;""),AANVRAAG!$B$6-1,""),"Gelijk aan ingangsdatum wijziging.")</f>
        <v/>
      </c>
    </row>
    <row r="312" spans="1:3" x14ac:dyDescent="0.2">
      <c r="A312" s="183"/>
      <c r="B312" s="183"/>
      <c r="C312" s="184" t="str">
        <f>IFERROR(IF(AND(A312&lt;&gt;"",B312&lt;&gt;""),AANVRAAG!$B$6-1,""),"Gelijk aan ingangsdatum wijziging.")</f>
        <v/>
      </c>
    </row>
    <row r="313" spans="1:3" x14ac:dyDescent="0.2">
      <c r="A313" s="183"/>
      <c r="B313" s="183"/>
      <c r="C313" s="184" t="str">
        <f>IFERROR(IF(AND(A313&lt;&gt;"",B313&lt;&gt;""),AANVRAAG!$B$6-1,""),"Gelijk aan ingangsdatum wijziging.")</f>
        <v/>
      </c>
    </row>
    <row r="314" spans="1:3" x14ac:dyDescent="0.2">
      <c r="A314" s="183"/>
      <c r="B314" s="183"/>
      <c r="C314" s="184" t="str">
        <f>IFERROR(IF(AND(A314&lt;&gt;"",B314&lt;&gt;""),AANVRAAG!$B$6-1,""),"Gelijk aan ingangsdatum wijziging.")</f>
        <v/>
      </c>
    </row>
    <row r="315" spans="1:3" x14ac:dyDescent="0.2">
      <c r="A315" s="183"/>
      <c r="B315" s="183"/>
      <c r="C315" s="184" t="str">
        <f>IFERROR(IF(AND(A315&lt;&gt;"",B315&lt;&gt;""),AANVRAAG!$B$6-1,""),"Gelijk aan ingangsdatum wijziging.")</f>
        <v/>
      </c>
    </row>
    <row r="316" spans="1:3" x14ac:dyDescent="0.2">
      <c r="A316" s="183"/>
      <c r="B316" s="183"/>
      <c r="C316" s="184" t="str">
        <f>IFERROR(IF(AND(A316&lt;&gt;"",B316&lt;&gt;""),AANVRAAG!$B$6-1,""),"Gelijk aan ingangsdatum wijziging.")</f>
        <v/>
      </c>
    </row>
    <row r="317" spans="1:3" x14ac:dyDescent="0.2">
      <c r="A317" s="183"/>
      <c r="B317" s="183"/>
      <c r="C317" s="184" t="str">
        <f>IFERROR(IF(AND(A317&lt;&gt;"",B317&lt;&gt;""),AANVRAAG!$B$6-1,""),"Gelijk aan ingangsdatum wijziging.")</f>
        <v/>
      </c>
    </row>
    <row r="318" spans="1:3" x14ac:dyDescent="0.2">
      <c r="A318" s="183"/>
      <c r="B318" s="183"/>
      <c r="C318" s="184" t="str">
        <f>IFERROR(IF(AND(A318&lt;&gt;"",B318&lt;&gt;""),AANVRAAG!$B$6-1,""),"Gelijk aan ingangsdatum wijziging.")</f>
        <v/>
      </c>
    </row>
    <row r="319" spans="1:3" x14ac:dyDescent="0.2">
      <c r="A319" s="183"/>
      <c r="B319" s="183"/>
      <c r="C319" s="184" t="str">
        <f>IFERROR(IF(AND(A319&lt;&gt;"",B319&lt;&gt;""),AANVRAAG!$B$6-1,""),"Gelijk aan ingangsdatum wijziging.")</f>
        <v/>
      </c>
    </row>
    <row r="320" spans="1:3" x14ac:dyDescent="0.2">
      <c r="A320" s="183"/>
      <c r="B320" s="183"/>
      <c r="C320" s="184" t="str">
        <f>IFERROR(IF(AND(A320&lt;&gt;"",B320&lt;&gt;""),AANVRAAG!$B$6-1,""),"Gelijk aan ingangsdatum wijziging.")</f>
        <v/>
      </c>
    </row>
    <row r="321" spans="1:3" x14ac:dyDescent="0.2">
      <c r="A321" s="183"/>
      <c r="B321" s="183"/>
      <c r="C321" s="184" t="str">
        <f>IFERROR(IF(AND(A321&lt;&gt;"",B321&lt;&gt;""),AANVRAAG!$B$6-1,""),"Gelijk aan ingangsdatum wijziging.")</f>
        <v/>
      </c>
    </row>
    <row r="322" spans="1:3" x14ac:dyDescent="0.2">
      <c r="A322" s="183"/>
      <c r="B322" s="183"/>
      <c r="C322" s="184" t="str">
        <f>IFERROR(IF(AND(A322&lt;&gt;"",B322&lt;&gt;""),AANVRAAG!$B$6-1,""),"Gelijk aan ingangsdatum wijziging.")</f>
        <v/>
      </c>
    </row>
    <row r="323" spans="1:3" x14ac:dyDescent="0.2">
      <c r="A323" s="183"/>
      <c r="B323" s="183"/>
      <c r="C323" s="184" t="str">
        <f>IFERROR(IF(AND(A323&lt;&gt;"",B323&lt;&gt;""),AANVRAAG!$B$6-1,""),"Gelijk aan ingangsdatum wijziging.")</f>
        <v/>
      </c>
    </row>
    <row r="324" spans="1:3" x14ac:dyDescent="0.2">
      <c r="A324" s="183"/>
      <c r="B324" s="183"/>
      <c r="C324" s="184" t="str">
        <f>IFERROR(IF(AND(A324&lt;&gt;"",B324&lt;&gt;""),AANVRAAG!$B$6-1,""),"Gelijk aan ingangsdatum wijziging.")</f>
        <v/>
      </c>
    </row>
    <row r="325" spans="1:3" x14ac:dyDescent="0.2">
      <c r="A325" s="183"/>
      <c r="B325" s="183"/>
      <c r="C325" s="184" t="str">
        <f>IFERROR(IF(AND(A325&lt;&gt;"",B325&lt;&gt;""),AANVRAAG!$B$6-1,""),"Gelijk aan ingangsdatum wijziging.")</f>
        <v/>
      </c>
    </row>
    <row r="326" spans="1:3" x14ac:dyDescent="0.2">
      <c r="A326" s="183"/>
      <c r="B326" s="183"/>
      <c r="C326" s="184" t="str">
        <f>IFERROR(IF(AND(A326&lt;&gt;"",B326&lt;&gt;""),AANVRAAG!$B$6-1,""),"Gelijk aan ingangsdatum wijziging.")</f>
        <v/>
      </c>
    </row>
    <row r="327" spans="1:3" x14ac:dyDescent="0.2">
      <c r="A327" s="183"/>
      <c r="B327" s="183"/>
      <c r="C327" s="184" t="str">
        <f>IFERROR(IF(AND(A327&lt;&gt;"",B327&lt;&gt;""),AANVRAAG!$B$6-1,""),"Gelijk aan ingangsdatum wijziging.")</f>
        <v/>
      </c>
    </row>
    <row r="328" spans="1:3" x14ac:dyDescent="0.2">
      <c r="A328" s="183"/>
      <c r="B328" s="183"/>
      <c r="C328" s="184" t="str">
        <f>IFERROR(IF(AND(A328&lt;&gt;"",B328&lt;&gt;""),AANVRAAG!$B$6-1,""),"Gelijk aan ingangsdatum wijziging.")</f>
        <v/>
      </c>
    </row>
    <row r="329" spans="1:3" x14ac:dyDescent="0.2">
      <c r="A329" s="183"/>
      <c r="B329" s="183"/>
      <c r="C329" s="184" t="str">
        <f>IFERROR(IF(AND(A329&lt;&gt;"",B329&lt;&gt;""),AANVRAAG!$B$6-1,""),"Gelijk aan ingangsdatum wijziging.")</f>
        <v/>
      </c>
    </row>
    <row r="330" spans="1:3" x14ac:dyDescent="0.2">
      <c r="A330" s="183"/>
      <c r="B330" s="183"/>
      <c r="C330" s="184" t="str">
        <f>IFERROR(IF(AND(A330&lt;&gt;"",B330&lt;&gt;""),AANVRAAG!$B$6-1,""),"Gelijk aan ingangsdatum wijziging.")</f>
        <v/>
      </c>
    </row>
    <row r="331" spans="1:3" x14ac:dyDescent="0.2">
      <c r="A331" s="183"/>
      <c r="B331" s="183"/>
      <c r="C331" s="184" t="str">
        <f>IFERROR(IF(AND(A331&lt;&gt;"",B331&lt;&gt;""),AANVRAAG!$B$6-1,""),"Gelijk aan ingangsdatum wijziging.")</f>
        <v/>
      </c>
    </row>
    <row r="332" spans="1:3" x14ac:dyDescent="0.2">
      <c r="A332" s="183"/>
      <c r="B332" s="183"/>
      <c r="C332" s="184" t="str">
        <f>IFERROR(IF(AND(A332&lt;&gt;"",B332&lt;&gt;""),AANVRAAG!$B$6-1,""),"Gelijk aan ingangsdatum wijziging.")</f>
        <v/>
      </c>
    </row>
    <row r="333" spans="1:3" x14ac:dyDescent="0.2">
      <c r="A333" s="183"/>
      <c r="B333" s="183"/>
      <c r="C333" s="184" t="str">
        <f>IFERROR(IF(AND(A333&lt;&gt;"",B333&lt;&gt;""),AANVRAAG!$B$6-1,""),"Gelijk aan ingangsdatum wijziging.")</f>
        <v/>
      </c>
    </row>
    <row r="334" spans="1:3" x14ac:dyDescent="0.2">
      <c r="A334" s="183"/>
      <c r="B334" s="183"/>
      <c r="C334" s="184" t="str">
        <f>IFERROR(IF(AND(A334&lt;&gt;"",B334&lt;&gt;""),AANVRAAG!$B$6-1,""),"Gelijk aan ingangsdatum wijziging.")</f>
        <v/>
      </c>
    </row>
    <row r="335" spans="1:3" x14ac:dyDescent="0.2">
      <c r="A335" s="183"/>
      <c r="B335" s="183"/>
      <c r="C335" s="184" t="str">
        <f>IFERROR(IF(AND(A335&lt;&gt;"",B335&lt;&gt;""),AANVRAAG!$B$6-1,""),"Gelijk aan ingangsdatum wijziging.")</f>
        <v/>
      </c>
    </row>
    <row r="336" spans="1:3" x14ac:dyDescent="0.2">
      <c r="A336" s="183"/>
      <c r="B336" s="183"/>
      <c r="C336" s="184" t="str">
        <f>IFERROR(IF(AND(A336&lt;&gt;"",B336&lt;&gt;""),AANVRAAG!$B$6-1,""),"Gelijk aan ingangsdatum wijziging.")</f>
        <v/>
      </c>
    </row>
    <row r="337" spans="1:3" x14ac:dyDescent="0.2">
      <c r="A337" s="183"/>
      <c r="B337" s="183"/>
      <c r="C337" s="184" t="str">
        <f>IFERROR(IF(AND(A337&lt;&gt;"",B337&lt;&gt;""),AANVRAAG!$B$6-1,""),"Gelijk aan ingangsdatum wijziging.")</f>
        <v/>
      </c>
    </row>
    <row r="338" spans="1:3" x14ac:dyDescent="0.2">
      <c r="A338" s="183"/>
      <c r="B338" s="183"/>
      <c r="C338" s="184" t="str">
        <f>IFERROR(IF(AND(A338&lt;&gt;"",B338&lt;&gt;""),AANVRAAG!$B$6-1,""),"Gelijk aan ingangsdatum wijziging.")</f>
        <v/>
      </c>
    </row>
    <row r="339" spans="1:3" x14ac:dyDescent="0.2">
      <c r="A339" s="183"/>
      <c r="B339" s="183"/>
      <c r="C339" s="184" t="str">
        <f>IFERROR(IF(AND(A339&lt;&gt;"",B339&lt;&gt;""),AANVRAAG!$B$6-1,""),"Gelijk aan ingangsdatum wijziging.")</f>
        <v/>
      </c>
    </row>
    <row r="340" spans="1:3" x14ac:dyDescent="0.2">
      <c r="A340" s="183"/>
      <c r="B340" s="183"/>
      <c r="C340" s="184" t="str">
        <f>IFERROR(IF(AND(A340&lt;&gt;"",B340&lt;&gt;""),AANVRAAG!$B$6-1,""),"Gelijk aan ingangsdatum wijziging.")</f>
        <v/>
      </c>
    </row>
    <row r="341" spans="1:3" x14ac:dyDescent="0.2">
      <c r="A341" s="183"/>
      <c r="B341" s="183"/>
      <c r="C341" s="184" t="str">
        <f>IFERROR(IF(AND(A341&lt;&gt;"",B341&lt;&gt;""),AANVRAAG!$B$6-1,""),"Gelijk aan ingangsdatum wijziging.")</f>
        <v/>
      </c>
    </row>
    <row r="342" spans="1:3" x14ac:dyDescent="0.2">
      <c r="A342" s="183"/>
      <c r="B342" s="183"/>
      <c r="C342" s="184" t="str">
        <f>IFERROR(IF(AND(A342&lt;&gt;"",B342&lt;&gt;""),AANVRAAG!$B$6-1,""),"Gelijk aan ingangsdatum wijziging.")</f>
        <v/>
      </c>
    </row>
    <row r="343" spans="1:3" x14ac:dyDescent="0.2">
      <c r="A343" s="183"/>
      <c r="B343" s="183"/>
      <c r="C343" s="184" t="str">
        <f>IFERROR(IF(AND(A343&lt;&gt;"",B343&lt;&gt;""),AANVRAAG!$B$6-1,""),"Gelijk aan ingangsdatum wijziging.")</f>
        <v/>
      </c>
    </row>
    <row r="344" spans="1:3" x14ac:dyDescent="0.2">
      <c r="A344" s="183"/>
      <c r="B344" s="183"/>
      <c r="C344" s="184" t="str">
        <f>IFERROR(IF(AND(A344&lt;&gt;"",B344&lt;&gt;""),AANVRAAG!$B$6-1,""),"Gelijk aan ingangsdatum wijziging.")</f>
        <v/>
      </c>
    </row>
    <row r="345" spans="1:3" x14ac:dyDescent="0.2">
      <c r="A345" s="183"/>
      <c r="B345" s="183"/>
      <c r="C345" s="184" t="str">
        <f>IFERROR(IF(AND(A345&lt;&gt;"",B345&lt;&gt;""),AANVRAAG!$B$6-1,""),"Gelijk aan ingangsdatum wijziging.")</f>
        <v/>
      </c>
    </row>
    <row r="346" spans="1:3" x14ac:dyDescent="0.2">
      <c r="A346" s="183"/>
      <c r="B346" s="183"/>
      <c r="C346" s="184" t="str">
        <f>IFERROR(IF(AND(A346&lt;&gt;"",B346&lt;&gt;""),AANVRAAG!$B$6-1,""),"Gelijk aan ingangsdatum wijziging.")</f>
        <v/>
      </c>
    </row>
    <row r="347" spans="1:3" x14ac:dyDescent="0.2">
      <c r="A347" s="183"/>
      <c r="B347" s="183"/>
      <c r="C347" s="184" t="str">
        <f>IFERROR(IF(AND(A347&lt;&gt;"",B347&lt;&gt;""),AANVRAAG!$B$6-1,""),"Gelijk aan ingangsdatum wijziging.")</f>
        <v/>
      </c>
    </row>
    <row r="348" spans="1:3" x14ac:dyDescent="0.2">
      <c r="A348" s="183"/>
      <c r="B348" s="183"/>
      <c r="C348" s="184" t="str">
        <f>IFERROR(IF(AND(A348&lt;&gt;"",B348&lt;&gt;""),AANVRAAG!$B$6-1,""),"Gelijk aan ingangsdatum wijziging.")</f>
        <v/>
      </c>
    </row>
    <row r="349" spans="1:3" x14ac:dyDescent="0.2">
      <c r="A349" s="183"/>
      <c r="B349" s="183"/>
      <c r="C349" s="184" t="str">
        <f>IFERROR(IF(AND(A349&lt;&gt;"",B349&lt;&gt;""),AANVRAAG!$B$6-1,""),"Gelijk aan ingangsdatum wijziging.")</f>
        <v/>
      </c>
    </row>
    <row r="350" spans="1:3" x14ac:dyDescent="0.2">
      <c r="A350" s="183"/>
      <c r="B350" s="183"/>
      <c r="C350" s="184" t="str">
        <f>IFERROR(IF(AND(A350&lt;&gt;"",B350&lt;&gt;""),AANVRAAG!$B$6-1,""),"Gelijk aan ingangsdatum wijziging.")</f>
        <v/>
      </c>
    </row>
    <row r="351" spans="1:3" x14ac:dyDescent="0.2">
      <c r="A351" s="183"/>
      <c r="B351" s="183"/>
      <c r="C351" s="184" t="str">
        <f>IFERROR(IF(AND(A351&lt;&gt;"",B351&lt;&gt;""),AANVRAAG!$B$6-1,""),"Gelijk aan ingangsdatum wijziging.")</f>
        <v/>
      </c>
    </row>
    <row r="352" spans="1:3" x14ac:dyDescent="0.2">
      <c r="A352" s="183"/>
      <c r="B352" s="183"/>
      <c r="C352" s="184" t="str">
        <f>IFERROR(IF(AND(A352&lt;&gt;"",B352&lt;&gt;""),AANVRAAG!$B$6-1,""),"Gelijk aan ingangsdatum wijziging.")</f>
        <v/>
      </c>
    </row>
    <row r="353" spans="1:3" x14ac:dyDescent="0.2">
      <c r="A353" s="183"/>
      <c r="B353" s="183"/>
      <c r="C353" s="184" t="str">
        <f>IFERROR(IF(AND(A353&lt;&gt;"",B353&lt;&gt;""),AANVRAAG!$B$6-1,""),"Gelijk aan ingangsdatum wijziging.")</f>
        <v/>
      </c>
    </row>
    <row r="354" spans="1:3" x14ac:dyDescent="0.2">
      <c r="A354" s="183"/>
      <c r="B354" s="183"/>
      <c r="C354" s="184" t="str">
        <f>IFERROR(IF(AND(A354&lt;&gt;"",B354&lt;&gt;""),AANVRAAG!$B$6-1,""),"Gelijk aan ingangsdatum wijziging.")</f>
        <v/>
      </c>
    </row>
    <row r="355" spans="1:3" x14ac:dyDescent="0.2">
      <c r="A355" s="183"/>
      <c r="B355" s="183"/>
      <c r="C355" s="184" t="str">
        <f>IFERROR(IF(AND(A355&lt;&gt;"",B355&lt;&gt;""),AANVRAAG!$B$6-1,""),"Gelijk aan ingangsdatum wijziging.")</f>
        <v/>
      </c>
    </row>
    <row r="356" spans="1:3" x14ac:dyDescent="0.2">
      <c r="A356" s="183"/>
      <c r="B356" s="183"/>
      <c r="C356" s="184" t="str">
        <f>IFERROR(IF(AND(A356&lt;&gt;"",B356&lt;&gt;""),AANVRAAG!$B$6-1,""),"Gelijk aan ingangsdatum wijziging.")</f>
        <v/>
      </c>
    </row>
    <row r="357" spans="1:3" x14ac:dyDescent="0.2">
      <c r="A357" s="183"/>
      <c r="B357" s="183"/>
      <c r="C357" s="184" t="str">
        <f>IFERROR(IF(AND(A357&lt;&gt;"",B357&lt;&gt;""),AANVRAAG!$B$6-1,""),"Gelijk aan ingangsdatum wijziging.")</f>
        <v/>
      </c>
    </row>
    <row r="358" spans="1:3" x14ac:dyDescent="0.2">
      <c r="A358" s="183"/>
      <c r="B358" s="183"/>
      <c r="C358" s="184" t="str">
        <f>IFERROR(IF(AND(A358&lt;&gt;"",B358&lt;&gt;""),AANVRAAG!$B$6-1,""),"Gelijk aan ingangsdatum wijziging.")</f>
        <v/>
      </c>
    </row>
    <row r="359" spans="1:3" x14ac:dyDescent="0.2">
      <c r="A359" s="183"/>
      <c r="B359" s="183"/>
      <c r="C359" s="184" t="str">
        <f>IFERROR(IF(AND(A359&lt;&gt;"",B359&lt;&gt;""),AANVRAAG!$B$6-1,""),"Gelijk aan ingangsdatum wijziging.")</f>
        <v/>
      </c>
    </row>
    <row r="360" spans="1:3" x14ac:dyDescent="0.2">
      <c r="A360" s="183"/>
      <c r="B360" s="183"/>
      <c r="C360" s="184" t="str">
        <f>IFERROR(IF(AND(A360&lt;&gt;"",B360&lt;&gt;""),AANVRAAG!$B$6-1,""),"Gelijk aan ingangsdatum wijziging.")</f>
        <v/>
      </c>
    </row>
    <row r="361" spans="1:3" x14ac:dyDescent="0.2">
      <c r="A361" s="183"/>
      <c r="B361" s="183"/>
      <c r="C361" s="184" t="str">
        <f>IFERROR(IF(AND(A361&lt;&gt;"",B361&lt;&gt;""),AANVRAAG!$B$6-1,""),"Gelijk aan ingangsdatum wijziging.")</f>
        <v/>
      </c>
    </row>
    <row r="362" spans="1:3" x14ac:dyDescent="0.2">
      <c r="A362" s="183"/>
      <c r="B362" s="183"/>
      <c r="C362" s="184" t="str">
        <f>IFERROR(IF(AND(A362&lt;&gt;"",B362&lt;&gt;""),AANVRAAG!$B$6-1,""),"Gelijk aan ingangsdatum wijziging.")</f>
        <v/>
      </c>
    </row>
    <row r="363" spans="1:3" x14ac:dyDescent="0.2">
      <c r="A363" s="183"/>
      <c r="B363" s="183"/>
      <c r="C363" s="184" t="str">
        <f>IFERROR(IF(AND(A363&lt;&gt;"",B363&lt;&gt;""),AANVRAAG!$B$6-1,""),"Gelijk aan ingangsdatum wijziging.")</f>
        <v/>
      </c>
    </row>
    <row r="364" spans="1:3" x14ac:dyDescent="0.2">
      <c r="A364" s="183"/>
      <c r="B364" s="183"/>
      <c r="C364" s="184" t="str">
        <f>IFERROR(IF(AND(A364&lt;&gt;"",B364&lt;&gt;""),AANVRAAG!$B$6-1,""),"Gelijk aan ingangsdatum wijziging.")</f>
        <v/>
      </c>
    </row>
    <row r="365" spans="1:3" x14ac:dyDescent="0.2">
      <c r="A365" s="183"/>
      <c r="B365" s="183"/>
      <c r="C365" s="184" t="str">
        <f>IFERROR(IF(AND(A365&lt;&gt;"",B365&lt;&gt;""),AANVRAAG!$B$6-1,""),"Gelijk aan ingangsdatum wijziging.")</f>
        <v/>
      </c>
    </row>
    <row r="366" spans="1:3" x14ac:dyDescent="0.2">
      <c r="A366" s="183"/>
      <c r="B366" s="183"/>
      <c r="C366" s="184" t="str">
        <f>IFERROR(IF(AND(A366&lt;&gt;"",B366&lt;&gt;""),AANVRAAG!$B$6-1,""),"Gelijk aan ingangsdatum wijziging.")</f>
        <v/>
      </c>
    </row>
    <row r="367" spans="1:3" x14ac:dyDescent="0.2">
      <c r="A367" s="183"/>
      <c r="B367" s="183"/>
      <c r="C367" s="184" t="str">
        <f>IFERROR(IF(AND(A367&lt;&gt;"",B367&lt;&gt;""),AANVRAAG!$B$6-1,""),"Gelijk aan ingangsdatum wijziging.")</f>
        <v/>
      </c>
    </row>
    <row r="368" spans="1:3" x14ac:dyDescent="0.2">
      <c r="A368" s="183"/>
      <c r="B368" s="183"/>
      <c r="C368" s="184" t="str">
        <f>IFERROR(IF(AND(A368&lt;&gt;"",B368&lt;&gt;""),AANVRAAG!$B$6-1,""),"Gelijk aan ingangsdatum wijziging.")</f>
        <v/>
      </c>
    </row>
    <row r="369" spans="1:3" x14ac:dyDescent="0.2">
      <c r="A369" s="183"/>
      <c r="B369" s="183"/>
      <c r="C369" s="184" t="str">
        <f>IFERROR(IF(AND(A369&lt;&gt;"",B369&lt;&gt;""),AANVRAAG!$B$6-1,""),"Gelijk aan ingangsdatum wijziging.")</f>
        <v/>
      </c>
    </row>
    <row r="370" spans="1:3" x14ac:dyDescent="0.2">
      <c r="A370" s="183"/>
      <c r="B370" s="183"/>
      <c r="C370" s="184" t="str">
        <f>IFERROR(IF(AND(A370&lt;&gt;"",B370&lt;&gt;""),AANVRAAG!$B$6-1,""),"Gelijk aan ingangsdatum wijziging.")</f>
        <v/>
      </c>
    </row>
    <row r="371" spans="1:3" x14ac:dyDescent="0.2">
      <c r="A371" s="183"/>
      <c r="B371" s="183"/>
      <c r="C371" s="184" t="str">
        <f>IFERROR(IF(AND(A371&lt;&gt;"",B371&lt;&gt;""),AANVRAAG!$B$6-1,""),"Gelijk aan ingangsdatum wijziging.")</f>
        <v/>
      </c>
    </row>
    <row r="372" spans="1:3" x14ac:dyDescent="0.2">
      <c r="A372" s="183"/>
      <c r="B372" s="183"/>
      <c r="C372" s="184" t="str">
        <f>IFERROR(IF(AND(A372&lt;&gt;"",B372&lt;&gt;""),AANVRAAG!$B$6-1,""),"Gelijk aan ingangsdatum wijziging.")</f>
        <v/>
      </c>
    </row>
    <row r="373" spans="1:3" x14ac:dyDescent="0.2">
      <c r="A373" s="183"/>
      <c r="B373" s="183"/>
      <c r="C373" s="184" t="str">
        <f>IFERROR(IF(AND(A373&lt;&gt;"",B373&lt;&gt;""),AANVRAAG!$B$6-1,""),"Gelijk aan ingangsdatum wijziging.")</f>
        <v/>
      </c>
    </row>
    <row r="374" spans="1:3" x14ac:dyDescent="0.2">
      <c r="A374" s="183"/>
      <c r="B374" s="183"/>
      <c r="C374" s="184" t="str">
        <f>IFERROR(IF(AND(A374&lt;&gt;"",B374&lt;&gt;""),AANVRAAG!$B$6-1,""),"Gelijk aan ingangsdatum wijziging.")</f>
        <v/>
      </c>
    </row>
    <row r="375" spans="1:3" x14ac:dyDescent="0.2">
      <c r="A375" s="183"/>
      <c r="B375" s="183"/>
      <c r="C375" s="184" t="str">
        <f>IFERROR(IF(AND(A375&lt;&gt;"",B375&lt;&gt;""),AANVRAAG!$B$6-1,""),"Gelijk aan ingangsdatum wijziging.")</f>
        <v/>
      </c>
    </row>
    <row r="376" spans="1:3" x14ac:dyDescent="0.2">
      <c r="A376" s="183"/>
      <c r="B376" s="183"/>
      <c r="C376" s="184" t="str">
        <f>IFERROR(IF(AND(A376&lt;&gt;"",B376&lt;&gt;""),AANVRAAG!$B$6-1,""),"Gelijk aan ingangsdatum wijziging.")</f>
        <v/>
      </c>
    </row>
    <row r="377" spans="1:3" x14ac:dyDescent="0.2">
      <c r="A377" s="183"/>
      <c r="B377" s="183"/>
      <c r="C377" s="184" t="str">
        <f>IFERROR(IF(AND(A377&lt;&gt;"",B377&lt;&gt;""),AANVRAAG!$B$6-1,""),"Gelijk aan ingangsdatum wijziging.")</f>
        <v/>
      </c>
    </row>
    <row r="378" spans="1:3" x14ac:dyDescent="0.2">
      <c r="A378" s="183"/>
      <c r="B378" s="183"/>
      <c r="C378" s="184" t="str">
        <f>IFERROR(IF(AND(A378&lt;&gt;"",B378&lt;&gt;""),AANVRAAG!$B$6-1,""),"Gelijk aan ingangsdatum wijziging.")</f>
        <v/>
      </c>
    </row>
    <row r="379" spans="1:3" x14ac:dyDescent="0.2">
      <c r="A379" s="183"/>
      <c r="B379" s="183"/>
      <c r="C379" s="184" t="str">
        <f>IFERROR(IF(AND(A379&lt;&gt;"",B379&lt;&gt;""),AANVRAAG!$B$6-1,""),"Gelijk aan ingangsdatum wijziging.")</f>
        <v/>
      </c>
    </row>
    <row r="380" spans="1:3" x14ac:dyDescent="0.2">
      <c r="A380" s="183"/>
      <c r="B380" s="183"/>
      <c r="C380" s="184" t="str">
        <f>IFERROR(IF(AND(A380&lt;&gt;"",B380&lt;&gt;""),AANVRAAG!$B$6-1,""),"Gelijk aan ingangsdatum wijziging.")</f>
        <v/>
      </c>
    </row>
    <row r="381" spans="1:3" x14ac:dyDescent="0.2">
      <c r="A381" s="183"/>
      <c r="B381" s="183"/>
      <c r="C381" s="184" t="str">
        <f>IFERROR(IF(AND(A381&lt;&gt;"",B381&lt;&gt;""),AANVRAAG!$B$6-1,""),"Gelijk aan ingangsdatum wijziging.")</f>
        <v/>
      </c>
    </row>
    <row r="382" spans="1:3" x14ac:dyDescent="0.2">
      <c r="A382" s="183"/>
      <c r="B382" s="183"/>
      <c r="C382" s="184" t="str">
        <f>IFERROR(IF(AND(A382&lt;&gt;"",B382&lt;&gt;""),AANVRAAG!$B$6-1,""),"Gelijk aan ingangsdatum wijziging.")</f>
        <v/>
      </c>
    </row>
    <row r="383" spans="1:3" x14ac:dyDescent="0.2">
      <c r="A383" s="183"/>
      <c r="B383" s="183"/>
      <c r="C383" s="184" t="str">
        <f>IFERROR(IF(AND(A383&lt;&gt;"",B383&lt;&gt;""),AANVRAAG!$B$6-1,""),"Gelijk aan ingangsdatum wijziging.")</f>
        <v/>
      </c>
    </row>
    <row r="384" spans="1:3" x14ac:dyDescent="0.2">
      <c r="A384" s="183"/>
      <c r="B384" s="183"/>
      <c r="C384" s="184" t="str">
        <f>IFERROR(IF(AND(A384&lt;&gt;"",B384&lt;&gt;""),AANVRAAG!$B$6-1,""),"Gelijk aan ingangsdatum wijziging.")</f>
        <v/>
      </c>
    </row>
    <row r="385" spans="1:3" x14ac:dyDescent="0.2">
      <c r="A385" s="183"/>
      <c r="B385" s="183"/>
      <c r="C385" s="184" t="str">
        <f>IFERROR(IF(AND(A385&lt;&gt;"",B385&lt;&gt;""),AANVRAAG!$B$6-1,""),"Gelijk aan ingangsdatum wijziging.")</f>
        <v/>
      </c>
    </row>
    <row r="386" spans="1:3" x14ac:dyDescent="0.2">
      <c r="A386" s="183"/>
      <c r="B386" s="183"/>
      <c r="C386" s="184" t="str">
        <f>IFERROR(IF(AND(A386&lt;&gt;"",B386&lt;&gt;""),AANVRAAG!$B$6-1,""),"Gelijk aan ingangsdatum wijziging.")</f>
        <v/>
      </c>
    </row>
    <row r="387" spans="1:3" x14ac:dyDescent="0.2">
      <c r="A387" s="183"/>
      <c r="B387" s="183"/>
      <c r="C387" s="184" t="str">
        <f>IFERROR(IF(AND(A387&lt;&gt;"",B387&lt;&gt;""),AANVRAAG!$B$6-1,""),"Gelijk aan ingangsdatum wijziging.")</f>
        <v/>
      </c>
    </row>
    <row r="388" spans="1:3" x14ac:dyDescent="0.2">
      <c r="A388" s="183"/>
      <c r="B388" s="183"/>
      <c r="C388" s="184" t="str">
        <f>IFERROR(IF(AND(A388&lt;&gt;"",B388&lt;&gt;""),AANVRAAG!$B$6-1,""),"Gelijk aan ingangsdatum wijziging.")</f>
        <v/>
      </c>
    </row>
    <row r="389" spans="1:3" x14ac:dyDescent="0.2">
      <c r="A389" s="183"/>
      <c r="B389" s="183"/>
      <c r="C389" s="184" t="str">
        <f>IFERROR(IF(AND(A389&lt;&gt;"",B389&lt;&gt;""),AANVRAAG!$B$6-1,""),"Gelijk aan ingangsdatum wijziging.")</f>
        <v/>
      </c>
    </row>
    <row r="390" spans="1:3" x14ac:dyDescent="0.2">
      <c r="A390" s="183"/>
      <c r="B390" s="183"/>
      <c r="C390" s="184" t="str">
        <f>IFERROR(IF(AND(A390&lt;&gt;"",B390&lt;&gt;""),AANVRAAG!$B$6-1,""),"Gelijk aan ingangsdatum wijziging.")</f>
        <v/>
      </c>
    </row>
    <row r="391" spans="1:3" x14ac:dyDescent="0.2">
      <c r="A391" s="183"/>
      <c r="B391" s="183"/>
      <c r="C391" s="184" t="str">
        <f>IFERROR(IF(AND(A391&lt;&gt;"",B391&lt;&gt;""),AANVRAAG!$B$6-1,""),"Gelijk aan ingangsdatum wijziging.")</f>
        <v/>
      </c>
    </row>
    <row r="392" spans="1:3" x14ac:dyDescent="0.2">
      <c r="A392" s="183"/>
      <c r="B392" s="183"/>
      <c r="C392" s="184" t="str">
        <f>IFERROR(IF(AND(A392&lt;&gt;"",B392&lt;&gt;""),AANVRAAG!$B$6-1,""),"Gelijk aan ingangsdatum wijziging.")</f>
        <v/>
      </c>
    </row>
    <row r="393" spans="1:3" x14ac:dyDescent="0.2">
      <c r="A393" s="183"/>
      <c r="B393" s="183"/>
      <c r="C393" s="184" t="str">
        <f>IFERROR(IF(AND(A393&lt;&gt;"",B393&lt;&gt;""),AANVRAAG!$B$6-1,""),"Gelijk aan ingangsdatum wijziging.")</f>
        <v/>
      </c>
    </row>
    <row r="394" spans="1:3" x14ac:dyDescent="0.2">
      <c r="A394" s="183"/>
      <c r="B394" s="183"/>
      <c r="C394" s="184" t="str">
        <f>IFERROR(IF(AND(A394&lt;&gt;"",B394&lt;&gt;""),AANVRAAG!$B$6-1,""),"Gelijk aan ingangsdatum wijziging.")</f>
        <v/>
      </c>
    </row>
    <row r="395" spans="1:3" x14ac:dyDescent="0.2">
      <c r="A395" s="183"/>
      <c r="B395" s="183"/>
      <c r="C395" s="184" t="str">
        <f>IFERROR(IF(AND(A395&lt;&gt;"",B395&lt;&gt;""),AANVRAAG!$B$6-1,""),"Gelijk aan ingangsdatum wijziging.")</f>
        <v/>
      </c>
    </row>
    <row r="396" spans="1:3" x14ac:dyDescent="0.2">
      <c r="A396" s="183"/>
      <c r="B396" s="183"/>
      <c r="C396" s="184" t="str">
        <f>IFERROR(IF(AND(A396&lt;&gt;"",B396&lt;&gt;""),AANVRAAG!$B$6-1,""),"Gelijk aan ingangsdatum wijziging.")</f>
        <v/>
      </c>
    </row>
    <row r="397" spans="1:3" x14ac:dyDescent="0.2">
      <c r="A397" s="183"/>
      <c r="B397" s="183"/>
      <c r="C397" s="184" t="str">
        <f>IFERROR(IF(AND(A397&lt;&gt;"",B397&lt;&gt;""),AANVRAAG!$B$6-1,""),"Gelijk aan ingangsdatum wijziging.")</f>
        <v/>
      </c>
    </row>
    <row r="398" spans="1:3" x14ac:dyDescent="0.2">
      <c r="A398" s="183"/>
      <c r="B398" s="183"/>
      <c r="C398" s="184" t="str">
        <f>IFERROR(IF(AND(A398&lt;&gt;"",B398&lt;&gt;""),AANVRAAG!$B$6-1,""),"Gelijk aan ingangsdatum wijziging.")</f>
        <v/>
      </c>
    </row>
    <row r="399" spans="1:3" x14ac:dyDescent="0.2">
      <c r="A399" s="183"/>
      <c r="B399" s="183"/>
      <c r="C399" s="184" t="str">
        <f>IFERROR(IF(AND(A399&lt;&gt;"",B399&lt;&gt;""),AANVRAAG!$B$6-1,""),"Gelijk aan ingangsdatum wijziging.")</f>
        <v/>
      </c>
    </row>
    <row r="400" spans="1:3" x14ac:dyDescent="0.2">
      <c r="A400" s="183"/>
      <c r="B400" s="183"/>
      <c r="C400" s="184" t="str">
        <f>IFERROR(IF(AND(A400&lt;&gt;"",B400&lt;&gt;""),AANVRAAG!$B$6-1,""),"Gelijk aan ingangsdatum wijziging.")</f>
        <v/>
      </c>
    </row>
    <row r="401" spans="1:3" x14ac:dyDescent="0.2">
      <c r="A401" s="183"/>
      <c r="B401" s="183"/>
      <c r="C401" s="184" t="str">
        <f>IFERROR(IF(AND(A401&lt;&gt;"",B401&lt;&gt;""),AANVRAAG!$B$6-1,""),"Gelijk aan ingangsdatum wijziging.")</f>
        <v/>
      </c>
    </row>
    <row r="402" spans="1:3" x14ac:dyDescent="0.2">
      <c r="A402" s="183"/>
      <c r="B402" s="183"/>
      <c r="C402" s="184" t="str">
        <f>IFERROR(IF(AND(A402&lt;&gt;"",B402&lt;&gt;""),AANVRAAG!$B$6-1,""),"Gelijk aan ingangsdatum wijziging.")</f>
        <v/>
      </c>
    </row>
    <row r="403" spans="1:3" x14ac:dyDescent="0.2">
      <c r="A403" s="183"/>
      <c r="B403" s="183"/>
      <c r="C403" s="184" t="str">
        <f>IFERROR(IF(AND(A403&lt;&gt;"",B403&lt;&gt;""),AANVRAAG!$B$6-1,""),"Gelijk aan ingangsdatum wijziging.")</f>
        <v/>
      </c>
    </row>
    <row r="404" spans="1:3" x14ac:dyDescent="0.2">
      <c r="A404" s="183"/>
      <c r="B404" s="183"/>
      <c r="C404" s="184" t="str">
        <f>IFERROR(IF(AND(A404&lt;&gt;"",B404&lt;&gt;""),AANVRAAG!$B$6-1,""),"Gelijk aan ingangsdatum wijziging.")</f>
        <v/>
      </c>
    </row>
    <row r="405" spans="1:3" x14ac:dyDescent="0.2">
      <c r="A405" s="183"/>
      <c r="B405" s="183"/>
      <c r="C405" s="184" t="str">
        <f>IFERROR(IF(AND(A405&lt;&gt;"",B405&lt;&gt;""),AANVRAAG!$B$6-1,""),"Gelijk aan ingangsdatum wijziging.")</f>
        <v/>
      </c>
    </row>
    <row r="406" spans="1:3" x14ac:dyDescent="0.2">
      <c r="A406" s="183"/>
      <c r="B406" s="183"/>
      <c r="C406" s="184" t="str">
        <f>IFERROR(IF(AND(A406&lt;&gt;"",B406&lt;&gt;""),AANVRAAG!$B$6-1,""),"Gelijk aan ingangsdatum wijziging.")</f>
        <v/>
      </c>
    </row>
    <row r="407" spans="1:3" x14ac:dyDescent="0.2">
      <c r="A407" s="183"/>
      <c r="B407" s="183"/>
      <c r="C407" s="184" t="str">
        <f>IFERROR(IF(AND(A407&lt;&gt;"",B407&lt;&gt;""),AANVRAAG!$B$6-1,""),"Gelijk aan ingangsdatum wijziging.")</f>
        <v/>
      </c>
    </row>
    <row r="408" spans="1:3" x14ac:dyDescent="0.2">
      <c r="A408" s="183"/>
      <c r="B408" s="183"/>
      <c r="C408" s="184" t="str">
        <f>IFERROR(IF(AND(A408&lt;&gt;"",B408&lt;&gt;""),AANVRAAG!$B$6-1,""),"Gelijk aan ingangsdatum wijziging.")</f>
        <v/>
      </c>
    </row>
    <row r="409" spans="1:3" x14ac:dyDescent="0.2">
      <c r="A409" s="183"/>
      <c r="B409" s="183"/>
      <c r="C409" s="184" t="str">
        <f>IFERROR(IF(AND(A409&lt;&gt;"",B409&lt;&gt;""),AANVRAAG!$B$6-1,""),"Gelijk aan ingangsdatum wijziging.")</f>
        <v/>
      </c>
    </row>
    <row r="410" spans="1:3" x14ac:dyDescent="0.2">
      <c r="A410" s="183"/>
      <c r="B410" s="183"/>
      <c r="C410" s="184" t="str">
        <f>IFERROR(IF(AND(A410&lt;&gt;"",B410&lt;&gt;""),AANVRAAG!$B$6-1,""),"Gelijk aan ingangsdatum wijziging.")</f>
        <v/>
      </c>
    </row>
    <row r="411" spans="1:3" x14ac:dyDescent="0.2">
      <c r="A411" s="183"/>
      <c r="B411" s="183"/>
      <c r="C411" s="184" t="str">
        <f>IFERROR(IF(AND(A411&lt;&gt;"",B411&lt;&gt;""),AANVRAAG!$B$6-1,""),"Gelijk aan ingangsdatum wijziging.")</f>
        <v/>
      </c>
    </row>
    <row r="412" spans="1:3" x14ac:dyDescent="0.2">
      <c r="A412" s="183"/>
      <c r="B412" s="183"/>
      <c r="C412" s="184" t="str">
        <f>IFERROR(IF(AND(A412&lt;&gt;"",B412&lt;&gt;""),AANVRAAG!$B$6-1,""),"Gelijk aan ingangsdatum wijziging.")</f>
        <v/>
      </c>
    </row>
    <row r="413" spans="1:3" x14ac:dyDescent="0.2">
      <c r="A413" s="183"/>
      <c r="B413" s="183"/>
      <c r="C413" s="184" t="str">
        <f>IFERROR(IF(AND(A413&lt;&gt;"",B413&lt;&gt;""),AANVRAAG!$B$6-1,""),"Gelijk aan ingangsdatum wijziging.")</f>
        <v/>
      </c>
    </row>
    <row r="414" spans="1:3" x14ac:dyDescent="0.2">
      <c r="A414" s="183"/>
      <c r="B414" s="183"/>
      <c r="C414" s="184" t="str">
        <f>IFERROR(IF(AND(A414&lt;&gt;"",B414&lt;&gt;""),AANVRAAG!$B$6-1,""),"Gelijk aan ingangsdatum wijziging.")</f>
        <v/>
      </c>
    </row>
    <row r="415" spans="1:3" x14ac:dyDescent="0.2">
      <c r="A415" s="183"/>
      <c r="B415" s="183"/>
      <c r="C415" s="184" t="str">
        <f>IFERROR(IF(AND(A415&lt;&gt;"",B415&lt;&gt;""),AANVRAAG!$B$6-1,""),"Gelijk aan ingangsdatum wijziging.")</f>
        <v/>
      </c>
    </row>
    <row r="416" spans="1:3" x14ac:dyDescent="0.2">
      <c r="A416" s="183"/>
      <c r="B416" s="183"/>
      <c r="C416" s="184" t="str">
        <f>IFERROR(IF(AND(A416&lt;&gt;"",B416&lt;&gt;""),AANVRAAG!$B$6-1,""),"Gelijk aan ingangsdatum wijziging.")</f>
        <v/>
      </c>
    </row>
    <row r="417" spans="1:3" x14ac:dyDescent="0.2">
      <c r="A417" s="183"/>
      <c r="B417" s="183"/>
      <c r="C417" s="184" t="str">
        <f>IFERROR(IF(AND(A417&lt;&gt;"",B417&lt;&gt;""),AANVRAAG!$B$6-1,""),"Gelijk aan ingangsdatum wijziging.")</f>
        <v/>
      </c>
    </row>
    <row r="418" spans="1:3" x14ac:dyDescent="0.2">
      <c r="A418" s="183"/>
      <c r="B418" s="183"/>
      <c r="C418" s="184" t="str">
        <f>IFERROR(IF(AND(A418&lt;&gt;"",B418&lt;&gt;""),AANVRAAG!$B$6-1,""),"Gelijk aan ingangsdatum wijziging.")</f>
        <v/>
      </c>
    </row>
    <row r="419" spans="1:3" x14ac:dyDescent="0.2">
      <c r="A419" s="183"/>
      <c r="B419" s="183"/>
      <c r="C419" s="184" t="str">
        <f>IFERROR(IF(AND(A419&lt;&gt;"",B419&lt;&gt;""),AANVRAAG!$B$6-1,""),"Gelijk aan ingangsdatum wijziging.")</f>
        <v/>
      </c>
    </row>
    <row r="420" spans="1:3" x14ac:dyDescent="0.2">
      <c r="A420" s="183"/>
      <c r="B420" s="183"/>
      <c r="C420" s="184" t="str">
        <f>IFERROR(IF(AND(A420&lt;&gt;"",B420&lt;&gt;""),AANVRAAG!$B$6-1,""),"Gelijk aan ingangsdatum wijziging.")</f>
        <v/>
      </c>
    </row>
    <row r="421" spans="1:3" x14ac:dyDescent="0.2">
      <c r="A421" s="183"/>
      <c r="B421" s="183"/>
      <c r="C421" s="184" t="str">
        <f>IFERROR(IF(AND(A421&lt;&gt;"",B421&lt;&gt;""),AANVRAAG!$B$6-1,""),"Gelijk aan ingangsdatum wijziging.")</f>
        <v/>
      </c>
    </row>
    <row r="422" spans="1:3" x14ac:dyDescent="0.2">
      <c r="A422" s="183"/>
      <c r="B422" s="183"/>
      <c r="C422" s="184" t="str">
        <f>IFERROR(IF(AND(A422&lt;&gt;"",B422&lt;&gt;""),AANVRAAG!$B$6-1,""),"Gelijk aan ingangsdatum wijziging.")</f>
        <v/>
      </c>
    </row>
    <row r="423" spans="1:3" x14ac:dyDescent="0.2">
      <c r="A423" s="183"/>
      <c r="B423" s="183"/>
      <c r="C423" s="184" t="str">
        <f>IFERROR(IF(AND(A423&lt;&gt;"",B423&lt;&gt;""),AANVRAAG!$B$6-1,""),"Gelijk aan ingangsdatum wijziging.")</f>
        <v/>
      </c>
    </row>
    <row r="424" spans="1:3" x14ac:dyDescent="0.2">
      <c r="A424" s="183"/>
      <c r="B424" s="183"/>
      <c r="C424" s="184" t="str">
        <f>IFERROR(IF(AND(A424&lt;&gt;"",B424&lt;&gt;""),AANVRAAG!$B$6-1,""),"Gelijk aan ingangsdatum wijziging.")</f>
        <v/>
      </c>
    </row>
    <row r="425" spans="1:3" x14ac:dyDescent="0.2">
      <c r="A425" s="183"/>
      <c r="B425" s="183"/>
      <c r="C425" s="184" t="str">
        <f>IFERROR(IF(AND(A425&lt;&gt;"",B425&lt;&gt;""),AANVRAAG!$B$6-1,""),"Gelijk aan ingangsdatum wijziging.")</f>
        <v/>
      </c>
    </row>
    <row r="426" spans="1:3" x14ac:dyDescent="0.2">
      <c r="A426" s="183"/>
      <c r="B426" s="183"/>
      <c r="C426" s="184" t="str">
        <f>IFERROR(IF(AND(A426&lt;&gt;"",B426&lt;&gt;""),AANVRAAG!$B$6-1,""),"Gelijk aan ingangsdatum wijziging.")</f>
        <v/>
      </c>
    </row>
    <row r="427" spans="1:3" x14ac:dyDescent="0.2">
      <c r="A427" s="183"/>
      <c r="B427" s="183"/>
      <c r="C427" s="184" t="str">
        <f>IFERROR(IF(AND(A427&lt;&gt;"",B427&lt;&gt;""),AANVRAAG!$B$6-1,""),"Gelijk aan ingangsdatum wijziging.")</f>
        <v/>
      </c>
    </row>
    <row r="428" spans="1:3" x14ac:dyDescent="0.2">
      <c r="A428" s="183"/>
      <c r="B428" s="183"/>
      <c r="C428" s="184" t="str">
        <f>IFERROR(IF(AND(A428&lt;&gt;"",B428&lt;&gt;""),AANVRAAG!$B$6-1,""),"Gelijk aan ingangsdatum wijziging.")</f>
        <v/>
      </c>
    </row>
    <row r="429" spans="1:3" x14ac:dyDescent="0.2">
      <c r="A429" s="183"/>
      <c r="B429" s="183"/>
      <c r="C429" s="184" t="str">
        <f>IFERROR(IF(AND(A429&lt;&gt;"",B429&lt;&gt;""),AANVRAAG!$B$6-1,""),"Gelijk aan ingangsdatum wijziging.")</f>
        <v/>
      </c>
    </row>
    <row r="430" spans="1:3" x14ac:dyDescent="0.2">
      <c r="A430" s="183"/>
      <c r="B430" s="183"/>
      <c r="C430" s="184" t="str">
        <f>IFERROR(IF(AND(A430&lt;&gt;"",B430&lt;&gt;""),AANVRAAG!$B$6-1,""),"Gelijk aan ingangsdatum wijziging.")</f>
        <v/>
      </c>
    </row>
    <row r="431" spans="1:3" x14ac:dyDescent="0.2">
      <c r="A431" s="183"/>
      <c r="B431" s="183"/>
      <c r="C431" s="184" t="str">
        <f>IFERROR(IF(AND(A431&lt;&gt;"",B431&lt;&gt;""),AANVRAAG!$B$6-1,""),"Gelijk aan ingangsdatum wijziging.")</f>
        <v/>
      </c>
    </row>
    <row r="432" spans="1:3" x14ac:dyDescent="0.2">
      <c r="A432" s="183"/>
      <c r="B432" s="183"/>
      <c r="C432" s="184" t="str">
        <f>IFERROR(IF(AND(A432&lt;&gt;"",B432&lt;&gt;""),AANVRAAG!$B$6-1,""),"Gelijk aan ingangsdatum wijziging.")</f>
        <v/>
      </c>
    </row>
    <row r="433" spans="1:3" x14ac:dyDescent="0.2">
      <c r="A433" s="183"/>
      <c r="B433" s="183"/>
      <c r="C433" s="184" t="str">
        <f>IFERROR(IF(AND(A433&lt;&gt;"",B433&lt;&gt;""),AANVRAAG!$B$6-1,""),"Gelijk aan ingangsdatum wijziging.")</f>
        <v/>
      </c>
    </row>
    <row r="434" spans="1:3" x14ac:dyDescent="0.2">
      <c r="A434" s="183"/>
      <c r="B434" s="183"/>
      <c r="C434" s="184" t="str">
        <f>IFERROR(IF(AND(A434&lt;&gt;"",B434&lt;&gt;""),AANVRAAG!$B$6-1,""),"Gelijk aan ingangsdatum wijziging.")</f>
        <v/>
      </c>
    </row>
    <row r="435" spans="1:3" x14ac:dyDescent="0.2">
      <c r="A435" s="183"/>
      <c r="B435" s="183"/>
      <c r="C435" s="184" t="str">
        <f>IFERROR(IF(AND(A435&lt;&gt;"",B435&lt;&gt;""),AANVRAAG!$B$6-1,""),"Gelijk aan ingangsdatum wijziging.")</f>
        <v/>
      </c>
    </row>
    <row r="436" spans="1:3" x14ac:dyDescent="0.2">
      <c r="A436" s="183"/>
      <c r="B436" s="183"/>
      <c r="C436" s="184" t="str">
        <f>IFERROR(IF(AND(A436&lt;&gt;"",B436&lt;&gt;""),AANVRAAG!$B$6-1,""),"Gelijk aan ingangsdatum wijziging.")</f>
        <v/>
      </c>
    </row>
    <row r="437" spans="1:3" x14ac:dyDescent="0.2">
      <c r="A437" s="183"/>
      <c r="B437" s="183"/>
      <c r="C437" s="184" t="str">
        <f>IFERROR(IF(AND(A437&lt;&gt;"",B437&lt;&gt;""),AANVRAAG!$B$6-1,""),"Gelijk aan ingangsdatum wijziging.")</f>
        <v/>
      </c>
    </row>
    <row r="438" spans="1:3" x14ac:dyDescent="0.2">
      <c r="A438" s="183"/>
      <c r="B438" s="183"/>
      <c r="C438" s="184" t="str">
        <f>IFERROR(IF(AND(A438&lt;&gt;"",B438&lt;&gt;""),AANVRAAG!$B$6-1,""),"Gelijk aan ingangsdatum wijziging.")</f>
        <v/>
      </c>
    </row>
    <row r="439" spans="1:3" x14ac:dyDescent="0.2">
      <c r="A439" s="183"/>
      <c r="B439" s="183"/>
      <c r="C439" s="184" t="str">
        <f>IFERROR(IF(AND(A439&lt;&gt;"",B439&lt;&gt;""),AANVRAAG!$B$6-1,""),"Gelijk aan ingangsdatum wijziging.")</f>
        <v/>
      </c>
    </row>
    <row r="440" spans="1:3" x14ac:dyDescent="0.2">
      <c r="A440" s="183"/>
      <c r="B440" s="183"/>
      <c r="C440" s="184" t="str">
        <f>IFERROR(IF(AND(A440&lt;&gt;"",B440&lt;&gt;""),AANVRAAG!$B$6-1,""),"Gelijk aan ingangsdatum wijziging.")</f>
        <v/>
      </c>
    </row>
    <row r="441" spans="1:3" x14ac:dyDescent="0.2">
      <c r="A441" s="183"/>
      <c r="B441" s="183"/>
      <c r="C441" s="184" t="str">
        <f>IFERROR(IF(AND(A441&lt;&gt;"",B441&lt;&gt;""),AANVRAAG!$B$6-1,""),"Gelijk aan ingangsdatum wijziging.")</f>
        <v/>
      </c>
    </row>
    <row r="442" spans="1:3" x14ac:dyDescent="0.2">
      <c r="A442" s="183"/>
      <c r="B442" s="183"/>
      <c r="C442" s="184" t="str">
        <f>IFERROR(IF(AND(A442&lt;&gt;"",B442&lt;&gt;""),AANVRAAG!$B$6-1,""),"Gelijk aan ingangsdatum wijziging.")</f>
        <v/>
      </c>
    </row>
    <row r="443" spans="1:3" x14ac:dyDescent="0.2">
      <c r="A443" s="183"/>
      <c r="B443" s="183"/>
      <c r="C443" s="184" t="str">
        <f>IFERROR(IF(AND(A443&lt;&gt;"",B443&lt;&gt;""),AANVRAAG!$B$6-1,""),"Gelijk aan ingangsdatum wijziging.")</f>
        <v/>
      </c>
    </row>
    <row r="444" spans="1:3" x14ac:dyDescent="0.2">
      <c r="A444" s="183"/>
      <c r="B444" s="183"/>
      <c r="C444" s="184" t="str">
        <f>IFERROR(IF(AND(A444&lt;&gt;"",B444&lt;&gt;""),AANVRAAG!$B$6-1,""),"Gelijk aan ingangsdatum wijziging.")</f>
        <v/>
      </c>
    </row>
    <row r="445" spans="1:3" x14ac:dyDescent="0.2">
      <c r="A445" s="183"/>
      <c r="B445" s="183"/>
      <c r="C445" s="184" t="str">
        <f>IFERROR(IF(AND(A445&lt;&gt;"",B445&lt;&gt;""),AANVRAAG!$B$6-1,""),"Gelijk aan ingangsdatum wijziging.")</f>
        <v/>
      </c>
    </row>
    <row r="446" spans="1:3" x14ac:dyDescent="0.2">
      <c r="A446" s="183"/>
      <c r="B446" s="183"/>
      <c r="C446" s="184" t="str">
        <f>IFERROR(IF(AND(A446&lt;&gt;"",B446&lt;&gt;""),AANVRAAG!$B$6-1,""),"Gelijk aan ingangsdatum wijziging.")</f>
        <v/>
      </c>
    </row>
    <row r="447" spans="1:3" x14ac:dyDescent="0.2">
      <c r="A447" s="183"/>
      <c r="B447" s="183"/>
      <c r="C447" s="184" t="str">
        <f>IFERROR(IF(AND(A447&lt;&gt;"",B447&lt;&gt;""),AANVRAAG!$B$6-1,""),"Gelijk aan ingangsdatum wijziging.")</f>
        <v/>
      </c>
    </row>
    <row r="448" spans="1:3" x14ac:dyDescent="0.2">
      <c r="A448" s="183"/>
      <c r="B448" s="183"/>
      <c r="C448" s="184" t="str">
        <f>IFERROR(IF(AND(A448&lt;&gt;"",B448&lt;&gt;""),AANVRAAG!$B$6-1,""),"Gelijk aan ingangsdatum wijziging.")</f>
        <v/>
      </c>
    </row>
    <row r="449" spans="1:3" x14ac:dyDescent="0.2">
      <c r="A449" s="183"/>
      <c r="B449" s="183"/>
      <c r="C449" s="184" t="str">
        <f>IFERROR(IF(AND(A449&lt;&gt;"",B449&lt;&gt;""),AANVRAAG!$B$6-1,""),"Gelijk aan ingangsdatum wijziging.")</f>
        <v/>
      </c>
    </row>
    <row r="450" spans="1:3" x14ac:dyDescent="0.2">
      <c r="A450" s="183"/>
      <c r="B450" s="183"/>
      <c r="C450" s="184" t="str">
        <f>IFERROR(IF(AND(A450&lt;&gt;"",B450&lt;&gt;""),AANVRAAG!$B$6-1,""),"Gelijk aan ingangsdatum wijziging.")</f>
        <v/>
      </c>
    </row>
    <row r="451" spans="1:3" x14ac:dyDescent="0.2">
      <c r="A451" s="183"/>
      <c r="B451" s="183"/>
      <c r="C451" s="184" t="str">
        <f>IFERROR(IF(AND(A451&lt;&gt;"",B451&lt;&gt;""),AANVRAAG!$B$6-1,""),"Gelijk aan ingangsdatum wijziging.")</f>
        <v/>
      </c>
    </row>
    <row r="452" spans="1:3" x14ac:dyDescent="0.2">
      <c r="A452" s="183"/>
      <c r="B452" s="183"/>
      <c r="C452" s="184" t="str">
        <f>IFERROR(IF(AND(A452&lt;&gt;"",B452&lt;&gt;""),AANVRAAG!$B$6-1,""),"Gelijk aan ingangsdatum wijziging.")</f>
        <v/>
      </c>
    </row>
    <row r="453" spans="1:3" x14ac:dyDescent="0.2">
      <c r="A453" s="183"/>
      <c r="B453" s="183"/>
      <c r="C453" s="184" t="str">
        <f>IFERROR(IF(AND(A453&lt;&gt;"",B453&lt;&gt;""),AANVRAAG!$B$6-1,""),"Gelijk aan ingangsdatum wijziging.")</f>
        <v/>
      </c>
    </row>
    <row r="454" spans="1:3" x14ac:dyDescent="0.2">
      <c r="A454" s="183"/>
      <c r="B454" s="183"/>
      <c r="C454" s="184" t="str">
        <f>IFERROR(IF(AND(A454&lt;&gt;"",B454&lt;&gt;""),AANVRAAG!$B$6-1,""),"Gelijk aan ingangsdatum wijziging.")</f>
        <v/>
      </c>
    </row>
    <row r="455" spans="1:3" x14ac:dyDescent="0.2">
      <c r="A455" s="183"/>
      <c r="B455" s="183"/>
      <c r="C455" s="184" t="str">
        <f>IFERROR(IF(AND(A455&lt;&gt;"",B455&lt;&gt;""),AANVRAAG!$B$6-1,""),"Gelijk aan ingangsdatum wijziging.")</f>
        <v/>
      </c>
    </row>
    <row r="456" spans="1:3" x14ac:dyDescent="0.2">
      <c r="A456" s="183"/>
      <c r="B456" s="183"/>
      <c r="C456" s="184" t="str">
        <f>IFERROR(IF(AND(A456&lt;&gt;"",B456&lt;&gt;""),AANVRAAG!$B$6-1,""),"Gelijk aan ingangsdatum wijziging.")</f>
        <v/>
      </c>
    </row>
    <row r="457" spans="1:3" x14ac:dyDescent="0.2">
      <c r="A457" s="183"/>
      <c r="B457" s="183"/>
      <c r="C457" s="184" t="str">
        <f>IFERROR(IF(AND(A457&lt;&gt;"",B457&lt;&gt;""),AANVRAAG!$B$6-1,""),"Gelijk aan ingangsdatum wijziging.")</f>
        <v/>
      </c>
    </row>
    <row r="458" spans="1:3" x14ac:dyDescent="0.2">
      <c r="A458" s="183"/>
      <c r="B458" s="183"/>
      <c r="C458" s="184" t="str">
        <f>IFERROR(IF(AND(A458&lt;&gt;"",B458&lt;&gt;""),AANVRAAG!$B$6-1,""),"Gelijk aan ingangsdatum wijziging.")</f>
        <v/>
      </c>
    </row>
    <row r="459" spans="1:3" x14ac:dyDescent="0.2">
      <c r="A459" s="183"/>
      <c r="B459" s="183"/>
      <c r="C459" s="184" t="str">
        <f>IFERROR(IF(AND(A459&lt;&gt;"",B459&lt;&gt;""),AANVRAAG!$B$6-1,""),"Gelijk aan ingangsdatum wijziging.")</f>
        <v/>
      </c>
    </row>
    <row r="460" spans="1:3" x14ac:dyDescent="0.2">
      <c r="A460" s="183"/>
      <c r="B460" s="183"/>
      <c r="C460" s="184" t="str">
        <f>IFERROR(IF(AND(A460&lt;&gt;"",B460&lt;&gt;""),AANVRAAG!$B$6-1,""),"Gelijk aan ingangsdatum wijziging.")</f>
        <v/>
      </c>
    </row>
    <row r="461" spans="1:3" x14ac:dyDescent="0.2">
      <c r="A461" s="183"/>
      <c r="B461" s="183"/>
      <c r="C461" s="184" t="str">
        <f>IFERROR(IF(AND(A461&lt;&gt;"",B461&lt;&gt;""),AANVRAAG!$B$6-1,""),"Gelijk aan ingangsdatum wijziging.")</f>
        <v/>
      </c>
    </row>
    <row r="462" spans="1:3" x14ac:dyDescent="0.2">
      <c r="A462" s="183"/>
      <c r="B462" s="183"/>
      <c r="C462" s="184" t="str">
        <f>IFERROR(IF(AND(A462&lt;&gt;"",B462&lt;&gt;""),AANVRAAG!$B$6-1,""),"Gelijk aan ingangsdatum wijziging.")</f>
        <v/>
      </c>
    </row>
    <row r="463" spans="1:3" x14ac:dyDescent="0.2">
      <c r="A463" s="183"/>
      <c r="B463" s="183"/>
      <c r="C463" s="184" t="str">
        <f>IFERROR(IF(AND(A463&lt;&gt;"",B463&lt;&gt;""),AANVRAAG!$B$6-1,""),"Gelijk aan ingangsdatum wijziging.")</f>
        <v/>
      </c>
    </row>
    <row r="464" spans="1:3" x14ac:dyDescent="0.2">
      <c r="A464" s="183"/>
      <c r="B464" s="183"/>
      <c r="C464" s="184" t="str">
        <f>IFERROR(IF(AND(A464&lt;&gt;"",B464&lt;&gt;""),AANVRAAG!$B$6-1,""),"Gelijk aan ingangsdatum wijziging.")</f>
        <v/>
      </c>
    </row>
    <row r="465" spans="1:3" x14ac:dyDescent="0.2">
      <c r="A465" s="183"/>
      <c r="B465" s="183"/>
      <c r="C465" s="184" t="str">
        <f>IFERROR(IF(AND(A465&lt;&gt;"",B465&lt;&gt;""),AANVRAAG!$B$6-1,""),"Gelijk aan ingangsdatum wijziging.")</f>
        <v/>
      </c>
    </row>
    <row r="466" spans="1:3" x14ac:dyDescent="0.2">
      <c r="A466" s="183"/>
      <c r="B466" s="183"/>
      <c r="C466" s="184" t="str">
        <f>IFERROR(IF(AND(A466&lt;&gt;"",B466&lt;&gt;""),AANVRAAG!$B$6-1,""),"Gelijk aan ingangsdatum wijziging.")</f>
        <v/>
      </c>
    </row>
    <row r="467" spans="1:3" x14ac:dyDescent="0.2">
      <c r="A467" s="183"/>
      <c r="B467" s="183"/>
      <c r="C467" s="184" t="str">
        <f>IFERROR(IF(AND(A467&lt;&gt;"",B467&lt;&gt;""),AANVRAAG!$B$6-1,""),"Gelijk aan ingangsdatum wijziging.")</f>
        <v/>
      </c>
    </row>
    <row r="468" spans="1:3" x14ac:dyDescent="0.2">
      <c r="A468" s="183"/>
      <c r="B468" s="183"/>
      <c r="C468" s="184" t="str">
        <f>IFERROR(IF(AND(A468&lt;&gt;"",B468&lt;&gt;""),AANVRAAG!$B$6-1,""),"Gelijk aan ingangsdatum wijziging.")</f>
        <v/>
      </c>
    </row>
    <row r="469" spans="1:3" x14ac:dyDescent="0.2">
      <c r="A469" s="183"/>
      <c r="B469" s="183"/>
      <c r="C469" s="184" t="str">
        <f>IFERROR(IF(AND(A469&lt;&gt;"",B469&lt;&gt;""),AANVRAAG!$B$6-1,""),"Gelijk aan ingangsdatum wijziging.")</f>
        <v/>
      </c>
    </row>
    <row r="470" spans="1:3" x14ac:dyDescent="0.2">
      <c r="A470" s="183"/>
      <c r="B470" s="183"/>
      <c r="C470" s="184" t="str">
        <f>IFERROR(IF(AND(A470&lt;&gt;"",B470&lt;&gt;""),AANVRAAG!$B$6-1,""),"Gelijk aan ingangsdatum wijziging.")</f>
        <v/>
      </c>
    </row>
    <row r="471" spans="1:3" x14ac:dyDescent="0.2">
      <c r="A471" s="183"/>
      <c r="B471" s="183"/>
      <c r="C471" s="184" t="str">
        <f>IFERROR(IF(AND(A471&lt;&gt;"",B471&lt;&gt;""),AANVRAAG!$B$6-1,""),"Gelijk aan ingangsdatum wijziging.")</f>
        <v/>
      </c>
    </row>
    <row r="472" spans="1:3" x14ac:dyDescent="0.2">
      <c r="A472" s="183"/>
      <c r="B472" s="183"/>
      <c r="C472" s="184" t="str">
        <f>IFERROR(IF(AND(A472&lt;&gt;"",B472&lt;&gt;""),AANVRAAG!$B$6-1,""),"Gelijk aan ingangsdatum wijziging.")</f>
        <v/>
      </c>
    </row>
    <row r="473" spans="1:3" x14ac:dyDescent="0.2">
      <c r="A473" s="183"/>
      <c r="B473" s="183"/>
      <c r="C473" s="184" t="str">
        <f>IFERROR(IF(AND(A473&lt;&gt;"",B473&lt;&gt;""),AANVRAAG!$B$6-1,""),"Gelijk aan ingangsdatum wijziging.")</f>
        <v/>
      </c>
    </row>
    <row r="474" spans="1:3" x14ac:dyDescent="0.2">
      <c r="A474" s="183"/>
      <c r="B474" s="183"/>
      <c r="C474" s="184" t="str">
        <f>IFERROR(IF(AND(A474&lt;&gt;"",B474&lt;&gt;""),AANVRAAG!$B$6-1,""),"Gelijk aan ingangsdatum wijziging.")</f>
        <v/>
      </c>
    </row>
    <row r="475" spans="1:3" x14ac:dyDescent="0.2">
      <c r="A475" s="183"/>
      <c r="B475" s="183"/>
      <c r="C475" s="184" t="str">
        <f>IFERROR(IF(AND(A475&lt;&gt;"",B475&lt;&gt;""),AANVRAAG!$B$6-1,""),"Gelijk aan ingangsdatum wijziging.")</f>
        <v/>
      </c>
    </row>
    <row r="476" spans="1:3" x14ac:dyDescent="0.2">
      <c r="A476" s="183"/>
      <c r="B476" s="183"/>
      <c r="C476" s="184" t="str">
        <f>IFERROR(IF(AND(A476&lt;&gt;"",B476&lt;&gt;""),AANVRAAG!$B$6-1,""),"Gelijk aan ingangsdatum wijziging.")</f>
        <v/>
      </c>
    </row>
    <row r="477" spans="1:3" x14ac:dyDescent="0.2">
      <c r="A477" s="183"/>
      <c r="B477" s="183"/>
      <c r="C477" s="184" t="str">
        <f>IFERROR(IF(AND(A477&lt;&gt;"",B477&lt;&gt;""),AANVRAAG!$B$6-1,""),"Gelijk aan ingangsdatum wijziging.")</f>
        <v/>
      </c>
    </row>
    <row r="478" spans="1:3" x14ac:dyDescent="0.2">
      <c r="A478" s="183"/>
      <c r="B478" s="183"/>
      <c r="C478" s="184" t="str">
        <f>IFERROR(IF(AND(A478&lt;&gt;"",B478&lt;&gt;""),AANVRAAG!$B$6-1,""),"Gelijk aan ingangsdatum wijziging.")</f>
        <v/>
      </c>
    </row>
    <row r="479" spans="1:3" x14ac:dyDescent="0.2">
      <c r="A479" s="183"/>
      <c r="B479" s="183"/>
      <c r="C479" s="184" t="str">
        <f>IFERROR(IF(AND(A479&lt;&gt;"",B479&lt;&gt;""),AANVRAAG!$B$6-1,""),"Gelijk aan ingangsdatum wijziging.")</f>
        <v/>
      </c>
    </row>
    <row r="480" spans="1:3" x14ac:dyDescent="0.2">
      <c r="A480" s="183"/>
      <c r="B480" s="183"/>
      <c r="C480" s="184" t="str">
        <f>IFERROR(IF(AND(A480&lt;&gt;"",B480&lt;&gt;""),AANVRAAG!$B$6-1,""),"Gelijk aan ingangsdatum wijziging.")</f>
        <v/>
      </c>
    </row>
    <row r="481" spans="1:3" x14ac:dyDescent="0.2">
      <c r="A481" s="183"/>
      <c r="B481" s="183"/>
      <c r="C481" s="184" t="str">
        <f>IFERROR(IF(AND(A481&lt;&gt;"",B481&lt;&gt;""),AANVRAAG!$B$6-1,""),"Gelijk aan ingangsdatum wijziging.")</f>
        <v/>
      </c>
    </row>
    <row r="482" spans="1:3" x14ac:dyDescent="0.2">
      <c r="A482" s="183"/>
      <c r="B482" s="183"/>
      <c r="C482" s="184" t="str">
        <f>IFERROR(IF(AND(A482&lt;&gt;"",B482&lt;&gt;""),AANVRAAG!$B$6-1,""),"Gelijk aan ingangsdatum wijziging.")</f>
        <v/>
      </c>
    </row>
    <row r="483" spans="1:3" x14ac:dyDescent="0.2">
      <c r="A483" s="183"/>
      <c r="B483" s="183"/>
      <c r="C483" s="184" t="str">
        <f>IFERROR(IF(AND(A483&lt;&gt;"",B483&lt;&gt;""),AANVRAAG!$B$6-1,""),"Gelijk aan ingangsdatum wijziging.")</f>
        <v/>
      </c>
    </row>
    <row r="484" spans="1:3" x14ac:dyDescent="0.2">
      <c r="A484" s="183"/>
      <c r="B484" s="183"/>
      <c r="C484" s="184" t="str">
        <f>IFERROR(IF(AND(A484&lt;&gt;"",B484&lt;&gt;""),AANVRAAG!$B$6-1,""),"Gelijk aan ingangsdatum wijziging.")</f>
        <v/>
      </c>
    </row>
    <row r="485" spans="1:3" x14ac:dyDescent="0.2">
      <c r="A485" s="183"/>
      <c r="B485" s="183"/>
      <c r="C485" s="184" t="str">
        <f>IFERROR(IF(AND(A485&lt;&gt;"",B485&lt;&gt;""),AANVRAAG!$B$6-1,""),"Gelijk aan ingangsdatum wijziging.")</f>
        <v/>
      </c>
    </row>
    <row r="486" spans="1:3" x14ac:dyDescent="0.2">
      <c r="A486" s="183"/>
      <c r="B486" s="183"/>
      <c r="C486" s="184" t="str">
        <f>IFERROR(IF(AND(A486&lt;&gt;"",B486&lt;&gt;""),AANVRAAG!$B$6-1,""),"Gelijk aan ingangsdatum wijziging.")</f>
        <v/>
      </c>
    </row>
    <row r="487" spans="1:3" x14ac:dyDescent="0.2">
      <c r="A487" s="183"/>
      <c r="B487" s="183"/>
      <c r="C487" s="184" t="str">
        <f>IFERROR(IF(AND(A487&lt;&gt;"",B487&lt;&gt;""),AANVRAAG!$B$6-1,""),"Gelijk aan ingangsdatum wijziging.")</f>
        <v/>
      </c>
    </row>
    <row r="488" spans="1:3" x14ac:dyDescent="0.2">
      <c r="A488" s="183"/>
      <c r="B488" s="183"/>
      <c r="C488" s="184" t="str">
        <f>IFERROR(IF(AND(A488&lt;&gt;"",B488&lt;&gt;""),AANVRAAG!$B$6-1,""),"Gelijk aan ingangsdatum wijziging.")</f>
        <v/>
      </c>
    </row>
    <row r="489" spans="1:3" x14ac:dyDescent="0.2">
      <c r="A489" s="183"/>
      <c r="B489" s="183"/>
      <c r="C489" s="184" t="str">
        <f>IFERROR(IF(AND(A489&lt;&gt;"",B489&lt;&gt;""),AANVRAAG!$B$6-1,""),"Gelijk aan ingangsdatum wijziging.")</f>
        <v/>
      </c>
    </row>
    <row r="490" spans="1:3" x14ac:dyDescent="0.2">
      <c r="A490" s="183"/>
      <c r="B490" s="183"/>
      <c r="C490" s="184" t="str">
        <f>IFERROR(IF(AND(A490&lt;&gt;"",B490&lt;&gt;""),AANVRAAG!$B$6-1,""),"Gelijk aan ingangsdatum wijziging.")</f>
        <v/>
      </c>
    </row>
    <row r="491" spans="1:3" x14ac:dyDescent="0.2">
      <c r="A491" s="183"/>
      <c r="B491" s="183"/>
      <c r="C491" s="184" t="str">
        <f>IFERROR(IF(AND(A491&lt;&gt;"",B491&lt;&gt;""),AANVRAAG!$B$6-1,""),"Gelijk aan ingangsdatum wijziging.")</f>
        <v/>
      </c>
    </row>
    <row r="492" spans="1:3" x14ac:dyDescent="0.2">
      <c r="A492" s="183"/>
      <c r="B492" s="183"/>
      <c r="C492" s="184" t="str">
        <f>IFERROR(IF(AND(A492&lt;&gt;"",B492&lt;&gt;""),AANVRAAG!$B$6-1,""),"Gelijk aan ingangsdatum wijziging.")</f>
        <v/>
      </c>
    </row>
    <row r="493" spans="1:3" x14ac:dyDescent="0.2">
      <c r="A493" s="183"/>
      <c r="B493" s="183"/>
      <c r="C493" s="184" t="str">
        <f>IFERROR(IF(AND(A493&lt;&gt;"",B493&lt;&gt;""),AANVRAAG!$B$6-1,""),"Gelijk aan ingangsdatum wijziging.")</f>
        <v/>
      </c>
    </row>
    <row r="494" spans="1:3" x14ac:dyDescent="0.2">
      <c r="A494" s="183"/>
      <c r="B494" s="183"/>
      <c r="C494" s="184" t="str">
        <f>IFERROR(IF(AND(A494&lt;&gt;"",B494&lt;&gt;""),AANVRAAG!$B$6-1,""),"Gelijk aan ingangsdatum wijziging.")</f>
        <v/>
      </c>
    </row>
    <row r="495" spans="1:3" x14ac:dyDescent="0.2">
      <c r="A495" s="183"/>
      <c r="B495" s="183"/>
      <c r="C495" s="184" t="str">
        <f>IFERROR(IF(AND(A495&lt;&gt;"",B495&lt;&gt;""),AANVRAAG!$B$6-1,""),"Gelijk aan ingangsdatum wijziging.")</f>
        <v/>
      </c>
    </row>
    <row r="496" spans="1:3" x14ac:dyDescent="0.2">
      <c r="A496" s="183"/>
      <c r="B496" s="183"/>
      <c r="C496" s="184" t="str">
        <f>IFERROR(IF(AND(A496&lt;&gt;"",B496&lt;&gt;""),AANVRAAG!$B$6-1,""),"Gelijk aan ingangsdatum wijziging.")</f>
        <v/>
      </c>
    </row>
    <row r="497" spans="1:3" x14ac:dyDescent="0.2">
      <c r="A497" s="183"/>
      <c r="B497" s="183"/>
      <c r="C497" s="184" t="str">
        <f>IFERROR(IF(AND(A497&lt;&gt;"",B497&lt;&gt;""),AANVRAAG!$B$6-1,""),"Gelijk aan ingangsdatum wijziging.")</f>
        <v/>
      </c>
    </row>
    <row r="498" spans="1:3" x14ac:dyDescent="0.2">
      <c r="A498" s="183"/>
      <c r="B498" s="183"/>
      <c r="C498" s="184" t="str">
        <f>IFERROR(IF(AND(A498&lt;&gt;"",B498&lt;&gt;""),AANVRAAG!$B$6-1,""),"Gelijk aan ingangsdatum wijziging.")</f>
        <v/>
      </c>
    </row>
    <row r="499" spans="1:3" x14ac:dyDescent="0.2">
      <c r="A499" s="183"/>
      <c r="B499" s="183"/>
      <c r="C499" s="184" t="str">
        <f>IFERROR(IF(AND(A499&lt;&gt;"",B499&lt;&gt;""),AANVRAAG!$B$6-1,""),"Gelijk aan ingangsdatum wijziging.")</f>
        <v/>
      </c>
    </row>
    <row r="500" spans="1:3" x14ac:dyDescent="0.2">
      <c r="A500" s="183"/>
      <c r="B500" s="185"/>
      <c r="C500" s="184" t="str">
        <f>IFERROR(IF(AND(A500&lt;&gt;"",B500&lt;&gt;""),AANVRAAG!$B$6-1,""),"Gelijk aan ingangsdatum wijziging.")</f>
        <v/>
      </c>
    </row>
  </sheetData>
  <sheetProtection algorithmName="SHA-512" hashValue="RSmuSQRyeCU/A+c3gx9hlpp9oLxX5qfpIv+CIgMX1IBfUPya0oUwqvqLmuxu7LkJ5Vj1lj4evAL1HkT8UVrBnQ==" saltValue="2NJ1H2kiSK/6lAfGk6mhfg==" spinCount="100000" sheet="1" objects="1" scenarios="1" formatCells="0" selectLockedCells="1"/>
  <conditionalFormatting sqref="A102:XFD1048576 X1:Y3 AA1:XFD3 A1:V2 D3:V3 D4:XFD101 A3:C500">
    <cfRule type="expression" dxfId="9" priority="1">
      <formula>AND(CELL("bescherming",A1)=0,A1="")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CE1F-4F0C-4E81-A7AE-08F7F9877458}">
  <sheetPr codeName="Blad5"/>
  <dimension ref="B1:AA16"/>
  <sheetViews>
    <sheetView workbookViewId="0">
      <selection activeCell="C7" sqref="C7"/>
    </sheetView>
  </sheetViews>
  <sheetFormatPr defaultColWidth="9.140625" defaultRowHeight="12.75" x14ac:dyDescent="0.2"/>
  <cols>
    <col min="1" max="1" width="9.140625" style="149"/>
    <col min="2" max="2" width="33" style="149" bestFit="1" customWidth="1"/>
    <col min="3" max="3" width="23.42578125" style="149" bestFit="1" customWidth="1"/>
    <col min="4" max="5" width="14.7109375" style="149" customWidth="1"/>
    <col min="6" max="6" width="9.140625" style="149"/>
    <col min="7" max="7" width="32.28515625" style="149" bestFit="1" customWidth="1"/>
    <col min="8" max="16384" width="9.140625" style="149"/>
  </cols>
  <sheetData>
    <row r="1" spans="2:27" ht="13.5" thickBot="1" x14ac:dyDescent="0.25">
      <c r="AA1" s="149" t="s">
        <v>22</v>
      </c>
    </row>
    <row r="2" spans="2:27" x14ac:dyDescent="0.2">
      <c r="B2" s="285" t="s">
        <v>146</v>
      </c>
      <c r="C2" s="286"/>
      <c r="D2" s="286"/>
      <c r="E2" s="287"/>
    </row>
    <row r="3" spans="2:27" ht="13.5" thickBot="1" x14ac:dyDescent="0.25">
      <c r="B3" s="288" t="s">
        <v>147</v>
      </c>
      <c r="C3" s="289"/>
      <c r="D3" s="289"/>
      <c r="E3" s="290"/>
      <c r="AA3" s="149" t="s">
        <v>159</v>
      </c>
    </row>
    <row r="6" spans="2:27" x14ac:dyDescent="0.2">
      <c r="B6" s="150" t="s">
        <v>148</v>
      </c>
      <c r="C6" s="151" t="s">
        <v>149</v>
      </c>
      <c r="D6" s="151" t="s">
        <v>150</v>
      </c>
      <c r="E6" s="151" t="s">
        <v>151</v>
      </c>
    </row>
    <row r="7" spans="2:27" x14ac:dyDescent="0.2">
      <c r="B7" s="152" t="s">
        <v>152</v>
      </c>
      <c r="C7" s="153"/>
      <c r="D7" s="154"/>
      <c r="E7" s="155">
        <f>C7*D7</f>
        <v>0</v>
      </c>
    </row>
    <row r="8" spans="2:27" x14ac:dyDescent="0.2">
      <c r="B8" s="152" t="s">
        <v>153</v>
      </c>
      <c r="C8" s="153"/>
      <c r="D8" s="154"/>
      <c r="E8" s="155">
        <f>C8*D8</f>
        <v>0</v>
      </c>
    </row>
    <row r="9" spans="2:27" x14ac:dyDescent="0.2">
      <c r="B9" s="152" t="s">
        <v>154</v>
      </c>
      <c r="C9" s="153"/>
      <c r="D9" s="154"/>
      <c r="E9" s="155">
        <f>C9*D9</f>
        <v>0</v>
      </c>
    </row>
    <row r="10" spans="2:27" x14ac:dyDescent="0.2">
      <c r="B10" s="152" t="s">
        <v>155</v>
      </c>
      <c r="C10" s="153"/>
      <c r="D10" s="154"/>
      <c r="E10" s="155">
        <f>C10*D10</f>
        <v>0</v>
      </c>
    </row>
    <row r="11" spans="2:27" x14ac:dyDescent="0.2">
      <c r="B11" s="152" t="s">
        <v>156</v>
      </c>
      <c r="C11" s="153"/>
      <c r="D11" s="154"/>
      <c r="E11" s="155">
        <f>C11*D11</f>
        <v>0</v>
      </c>
    </row>
    <row r="12" spans="2:27" x14ac:dyDescent="0.2">
      <c r="B12" s="152" t="s">
        <v>151</v>
      </c>
      <c r="C12" s="152">
        <f>SUM(C7:C11)</f>
        <v>0</v>
      </c>
      <c r="D12" s="155"/>
      <c r="E12" s="155">
        <f>SUM(E7:E11)</f>
        <v>0</v>
      </c>
    </row>
    <row r="14" spans="2:27" ht="13.5" thickBot="1" x14ac:dyDescent="0.25"/>
    <row r="15" spans="2:27" x14ac:dyDescent="0.2">
      <c r="B15" s="3" t="s">
        <v>157</v>
      </c>
      <c r="C15" s="156" t="str">
        <f>IF(C12&lt;&gt;0,E12/C12,"")</f>
        <v/>
      </c>
      <c r="D15" s="157"/>
      <c r="E15" s="158"/>
    </row>
    <row r="16" spans="2:27" ht="13.5" thickBot="1" x14ac:dyDescent="0.25">
      <c r="B16" s="291" t="s">
        <v>158</v>
      </c>
      <c r="C16" s="292"/>
      <c r="D16" s="159"/>
      <c r="E16" s="160"/>
    </row>
  </sheetData>
  <sheetProtection algorithmName="SHA-512" hashValue="SLb395kGgHEU+yombQja0/35Yitl9P5JIpPiOu/rOapqh9tHqxG09KAE7HX1bRvDyI/iZt+v0X3i1nlcp7I5Dg==" saltValue="ecZXeYY2f1E5r6mBiSatmg==" spinCount="100000" sheet="1" objects="1" scenarios="1" formatCells="0" selectLockedCells="1"/>
  <mergeCells count="3">
    <mergeCell ref="B2:E2"/>
    <mergeCell ref="B3:E3"/>
    <mergeCell ref="B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A187"/>
  <sheetViews>
    <sheetView workbookViewId="0">
      <selection activeCell="B2" sqref="B2"/>
    </sheetView>
  </sheetViews>
  <sheetFormatPr defaultColWidth="9.140625" defaultRowHeight="12.75" x14ac:dyDescent="0.2"/>
  <cols>
    <col min="1" max="1" width="26.7109375" style="9" customWidth="1"/>
    <col min="2" max="2" width="20.28515625" style="11" bestFit="1" customWidth="1"/>
    <col min="3" max="3" width="16.85546875" style="23" bestFit="1" customWidth="1"/>
    <col min="4" max="4" width="62.85546875" style="16" bestFit="1" customWidth="1"/>
    <col min="5" max="5" width="18.5703125" style="9" bestFit="1" customWidth="1"/>
    <col min="6" max="26" width="9.140625" style="9"/>
    <col min="27" max="27" width="16.140625" style="9" bestFit="1" customWidth="1"/>
    <col min="28" max="16384" width="9.140625" style="9"/>
  </cols>
  <sheetData>
    <row r="1" spans="1:27" x14ac:dyDescent="0.2">
      <c r="A1" s="82" t="s">
        <v>6</v>
      </c>
      <c r="B1" s="83" t="s">
        <v>7</v>
      </c>
      <c r="C1" s="13" t="s">
        <v>15</v>
      </c>
      <c r="D1" s="13" t="s">
        <v>18</v>
      </c>
      <c r="E1" s="15"/>
      <c r="AA1" s="9" t="s">
        <v>22</v>
      </c>
    </row>
    <row r="2" spans="1:27" x14ac:dyDescent="0.2">
      <c r="A2" s="12" t="s">
        <v>2</v>
      </c>
      <c r="B2" s="192" t="s">
        <v>173</v>
      </c>
      <c r="D2" s="16" t="s">
        <v>19</v>
      </c>
      <c r="AA2" s="22" t="s">
        <v>21</v>
      </c>
    </row>
    <row r="3" spans="1:27" x14ac:dyDescent="0.2">
      <c r="A3" s="12" t="s">
        <v>3</v>
      </c>
      <c r="B3" s="173">
        <v>2024</v>
      </c>
      <c r="AA3" s="19" t="s">
        <v>29</v>
      </c>
    </row>
    <row r="4" spans="1:27" x14ac:dyDescent="0.2">
      <c r="A4" s="12" t="s">
        <v>4</v>
      </c>
      <c r="B4" s="176"/>
    </row>
    <row r="5" spans="1:27" x14ac:dyDescent="0.2">
      <c r="A5" s="23"/>
      <c r="B5" s="23"/>
    </row>
    <row r="6" spans="1:27" x14ac:dyDescent="0.2">
      <c r="A6" s="101" t="s">
        <v>114</v>
      </c>
      <c r="B6" s="23"/>
    </row>
    <row r="7" spans="1:27" x14ac:dyDescent="0.2">
      <c r="A7" s="10" t="s">
        <v>9</v>
      </c>
      <c r="B7" s="84">
        <v>2350</v>
      </c>
      <c r="C7" s="88" t="str">
        <f>TEXT(B7,"#.##0")</f>
        <v>2.350</v>
      </c>
    </row>
    <row r="8" spans="1:27" x14ac:dyDescent="0.2">
      <c r="A8" s="115" t="s">
        <v>128</v>
      </c>
      <c r="B8" s="70">
        <v>16</v>
      </c>
      <c r="C8" s="88" t="str">
        <f>TEXT(B8,"#.##0,00")</f>
        <v>16,00</v>
      </c>
    </row>
    <row r="9" spans="1:27" x14ac:dyDescent="0.2">
      <c r="A9" s="85" t="s">
        <v>57</v>
      </c>
      <c r="B9" s="86">
        <v>4.91</v>
      </c>
      <c r="C9" s="88" t="str">
        <f>TEXT(B9,"€ #.##0,00")</f>
        <v>€ 4,91</v>
      </c>
      <c r="D9" s="120" t="s">
        <v>129</v>
      </c>
      <c r="E9" s="14"/>
    </row>
    <row r="10" spans="1:27" x14ac:dyDescent="0.2">
      <c r="B10" s="193" t="s">
        <v>174</v>
      </c>
      <c r="C10" s="9"/>
      <c r="D10" s="21" t="s">
        <v>176</v>
      </c>
    </row>
    <row r="11" spans="1:27" x14ac:dyDescent="0.2">
      <c r="A11" s="15" t="s">
        <v>115</v>
      </c>
    </row>
    <row r="12" spans="1:27" x14ac:dyDescent="0.2">
      <c r="A12" s="119" t="s">
        <v>136</v>
      </c>
      <c r="B12" s="118">
        <v>3</v>
      </c>
      <c r="C12" s="88" t="str">
        <f t="shared" ref="C12" si="0">TEXT(B12,"#.##0,00")</f>
        <v>3,00</v>
      </c>
      <c r="D12" s="21"/>
    </row>
    <row r="13" spans="1:27" x14ac:dyDescent="0.2">
      <c r="A13" s="102" t="s">
        <v>111</v>
      </c>
      <c r="B13" s="116">
        <f>B12/normuren_regulier*max_tarief_regulier</f>
        <v>0.92062500000000003</v>
      </c>
      <c r="C13" s="88" t="str">
        <f t="shared" ref="C13" si="1">TEXT(B13,"€ #.##0,00")</f>
        <v>€ 0,92</v>
      </c>
      <c r="D13" s="120" t="s">
        <v>129</v>
      </c>
    </row>
    <row r="14" spans="1:27" x14ac:dyDescent="0.2">
      <c r="D14" s="117"/>
    </row>
    <row r="15" spans="1:27" x14ac:dyDescent="0.2">
      <c r="A15" s="15" t="s">
        <v>101</v>
      </c>
    </row>
    <row r="16" spans="1:27" x14ac:dyDescent="0.2">
      <c r="A16" s="71" t="s">
        <v>12</v>
      </c>
      <c r="B16" s="95">
        <f>AANVRAAG!C18</f>
        <v>0</v>
      </c>
    </row>
    <row r="17" spans="1:4" x14ac:dyDescent="0.2">
      <c r="A17" s="71" t="s">
        <v>107</v>
      </c>
      <c r="B17" s="96">
        <f>AANVRAAG!C19</f>
        <v>0</v>
      </c>
    </row>
    <row r="18" spans="1:4" x14ac:dyDescent="0.2">
      <c r="A18" s="23"/>
      <c r="B18" s="23"/>
    </row>
    <row r="19" spans="1:4" x14ac:dyDescent="0.2">
      <c r="A19" s="71" t="s">
        <v>95</v>
      </c>
      <c r="B19" s="95">
        <f>AANVRAAG!C21</f>
        <v>0</v>
      </c>
    </row>
    <row r="20" spans="1:4" x14ac:dyDescent="0.2">
      <c r="A20" s="71" t="s">
        <v>96</v>
      </c>
      <c r="B20" s="95">
        <f>AANVRAAG!C22</f>
        <v>0</v>
      </c>
    </row>
    <row r="21" spans="1:4" x14ac:dyDescent="0.2">
      <c r="A21" s="71" t="s">
        <v>97</v>
      </c>
      <c r="B21" s="95">
        <f>AANVRAAG!C23</f>
        <v>0</v>
      </c>
    </row>
    <row r="22" spans="1:4" x14ac:dyDescent="0.2">
      <c r="A22" s="23"/>
      <c r="B22" s="23"/>
    </row>
    <row r="23" spans="1:4" x14ac:dyDescent="0.2">
      <c r="A23" s="71" t="s">
        <v>98</v>
      </c>
      <c r="B23" s="95">
        <f>AANVRAAG!C24</f>
        <v>0</v>
      </c>
    </row>
    <row r="24" spans="1:4" x14ac:dyDescent="0.2">
      <c r="A24" s="71" t="s">
        <v>99</v>
      </c>
      <c r="B24" s="96">
        <f>AANVRAAG!C27</f>
        <v>0</v>
      </c>
    </row>
    <row r="25" spans="1:4" x14ac:dyDescent="0.2">
      <c r="A25" s="23"/>
      <c r="B25" s="23"/>
    </row>
    <row r="26" spans="1:4" x14ac:dyDescent="0.2">
      <c r="A26" s="71" t="s">
        <v>100</v>
      </c>
      <c r="B26" s="95">
        <f>AANVRAAG!C28</f>
        <v>0</v>
      </c>
    </row>
    <row r="27" spans="1:4" x14ac:dyDescent="0.2">
      <c r="A27" s="71" t="s">
        <v>99</v>
      </c>
      <c r="B27" s="96">
        <f>AANVRAAG!C31</f>
        <v>0</v>
      </c>
    </row>
    <row r="29" spans="1:4" x14ac:dyDescent="0.2">
      <c r="A29" s="15" t="s">
        <v>125</v>
      </c>
      <c r="D29" s="20" t="s">
        <v>30</v>
      </c>
    </row>
    <row r="30" spans="1:4" x14ac:dyDescent="0.2">
      <c r="A30" s="115" t="s">
        <v>124</v>
      </c>
      <c r="B30" s="106" t="e">
        <f>normpraktijk/B16*B17</f>
        <v>#DIV/0!</v>
      </c>
      <c r="C30" s="88" t="e">
        <f>TEXT(B30,"#.##0,00")</f>
        <v>#DIV/0!</v>
      </c>
    </row>
    <row r="31" spans="1:4" x14ac:dyDescent="0.2">
      <c r="A31" s="111" t="s">
        <v>121</v>
      </c>
      <c r="B31" s="107" t="e">
        <f>B30/normuren_regulier</f>
        <v>#DIV/0!</v>
      </c>
      <c r="C31" s="88" t="e">
        <f>TEXT(B31,"#.##0,00%")</f>
        <v>#DIV/0!</v>
      </c>
    </row>
    <row r="32" spans="1:4" x14ac:dyDescent="0.2">
      <c r="A32" s="102" t="s">
        <v>102</v>
      </c>
      <c r="B32" s="100" t="e">
        <f>B31*max_tarief_regulier</f>
        <v>#DIV/0!</v>
      </c>
      <c r="C32" s="88" t="e">
        <f>TEXT(B32,"€ #.##0,00")</f>
        <v>#DIV/0!</v>
      </c>
    </row>
    <row r="33" spans="1:5" x14ac:dyDescent="0.2">
      <c r="A33" s="119" t="s">
        <v>135</v>
      </c>
      <c r="B33" s="140" t="e">
        <f>IF(B32&gt;max_tarief_regulier,TRUE)</f>
        <v>#DIV/0!</v>
      </c>
      <c r="C33" s="88"/>
    </row>
    <row r="34" spans="1:5" x14ac:dyDescent="0.2">
      <c r="A34" s="112"/>
      <c r="B34" s="108"/>
    </row>
    <row r="35" spans="1:5" x14ac:dyDescent="0.2">
      <c r="A35" s="15" t="s">
        <v>126</v>
      </c>
    </row>
    <row r="36" spans="1:5" x14ac:dyDescent="0.2">
      <c r="A36" s="294" t="s">
        <v>103</v>
      </c>
      <c r="B36" s="294"/>
      <c r="C36" s="97">
        <f>B19*B20/60*B21</f>
        <v>0</v>
      </c>
      <c r="D36" s="98" t="str">
        <f>CONCATENATE("Aantal consultaties (",B19,") * duur (",B20,") / 60 * uurtarief (",TEXT(B21,"€ 0,00"),")")</f>
        <v>Aantal consultaties (0) * duur (0) / 60 * uurtarief (€ 0,00)</v>
      </c>
    </row>
    <row r="37" spans="1:5" x14ac:dyDescent="0.2">
      <c r="A37" s="294" t="s">
        <v>104</v>
      </c>
      <c r="B37" s="294"/>
      <c r="C37" s="97">
        <f>B23*B24</f>
        <v>0</v>
      </c>
      <c r="D37" s="98" t="str">
        <f>CONCATENATE("Aantal eHealthtrajecten (",B23,") * gemiddeld tarief (",TEXT(B24,"€ 0,00"),")")</f>
        <v>Aantal eHealthtrajecten (0) * gemiddeld tarief (€ 0,00)</v>
      </c>
    </row>
    <row r="38" spans="1:5" x14ac:dyDescent="0.2">
      <c r="A38" s="294" t="s">
        <v>105</v>
      </c>
      <c r="B38" s="294"/>
      <c r="C38" s="97">
        <f>B26*B27</f>
        <v>0</v>
      </c>
      <c r="D38" s="98" t="str">
        <f>CONCATENATE("Aantal digitale triages (",B26,") * gemiddeld tarief (",TEXT(B27,"€ 0,00"),")")</f>
        <v>Aantal digitale triages (0) * gemiddeld tarief (€ 0,00)</v>
      </c>
    </row>
    <row r="39" spans="1:5" x14ac:dyDescent="0.2">
      <c r="A39" s="294" t="s">
        <v>108</v>
      </c>
      <c r="B39" s="294"/>
      <c r="C39" s="97">
        <f>SUM(C36:C38)</f>
        <v>0</v>
      </c>
      <c r="D39" s="99" t="s">
        <v>106</v>
      </c>
    </row>
    <row r="40" spans="1:5" x14ac:dyDescent="0.2">
      <c r="A40" s="294" t="s">
        <v>109</v>
      </c>
      <c r="B40" s="294"/>
      <c r="C40" s="97">
        <f>IFERROR(C39/B16,0)</f>
        <v>0</v>
      </c>
      <c r="D40" s="98" t="str">
        <f>CONCATENATE("Totaalbedrag (",TEXT(C39,"€ 0,00"),") / aantal patiënten (",B16,")")</f>
        <v>Totaalbedrag (€ 0,00) / aantal patiënten (0)</v>
      </c>
    </row>
    <row r="41" spans="1:5" x14ac:dyDescent="0.2">
      <c r="A41" s="293" t="s">
        <v>137</v>
      </c>
      <c r="B41" s="294"/>
      <c r="C41" s="104">
        <f>IF(B128,IFERROR(C40/4,0),0)</f>
        <v>0</v>
      </c>
      <c r="D41" s="98"/>
    </row>
    <row r="42" spans="1:5" x14ac:dyDescent="0.2">
      <c r="A42" s="293" t="s">
        <v>135</v>
      </c>
      <c r="B42" s="294"/>
      <c r="C42" s="97" t="b">
        <f>IF(C41&gt;max_tarief_CET,TRUE)</f>
        <v>0</v>
      </c>
      <c r="D42" s="103"/>
    </row>
    <row r="43" spans="1:5" x14ac:dyDescent="0.2">
      <c r="C43" s="109"/>
    </row>
    <row r="44" spans="1:5" x14ac:dyDescent="0.2">
      <c r="A44" s="15" t="s">
        <v>127</v>
      </c>
      <c r="D44" s="101" t="s">
        <v>139</v>
      </c>
    </row>
    <row r="45" spans="1:5" x14ac:dyDescent="0.2">
      <c r="A45" s="102" t="s">
        <v>102</v>
      </c>
      <c r="B45" s="110" t="str">
        <f>IFERROR(ROUND(B32,2),"")</f>
        <v/>
      </c>
      <c r="C45" s="144" t="s">
        <v>119</v>
      </c>
      <c r="D45" s="142" t="str">
        <f>IFERROR(IF(B33,"Dit is hoger dan het maximum.",""),"")</f>
        <v/>
      </c>
    </row>
    <row r="46" spans="1:5" x14ac:dyDescent="0.2">
      <c r="A46" s="102" t="s">
        <v>110</v>
      </c>
      <c r="B46" s="110">
        <f>IFERROR(ROUND(C41,2),"")</f>
        <v>0</v>
      </c>
      <c r="C46" s="144" t="s">
        <v>119</v>
      </c>
      <c r="D46" s="142" t="str">
        <f>IFERROR(IF(C42,"Dit is hoger dan het maximum en wordt voorgelegd aan de inkoper.",""),"")</f>
        <v/>
      </c>
    </row>
    <row r="47" spans="1:5" x14ac:dyDescent="0.2">
      <c r="A47" s="102" t="s">
        <v>116</v>
      </c>
      <c r="B47" s="105" t="str">
        <f>IFERROR(B45+B46,"")</f>
        <v/>
      </c>
      <c r="C47" s="144"/>
      <c r="D47" s="142"/>
    </row>
    <row r="48" spans="1:5" x14ac:dyDescent="0.2">
      <c r="A48" s="102" t="s">
        <v>117</v>
      </c>
      <c r="B48" s="110">
        <f>IFERROR(C48,"")</f>
        <v>4.91</v>
      </c>
      <c r="C48" s="141">
        <f>IF(B47&gt;max_tarief_regulier,max_tarief_regulier,B47)</f>
        <v>4.91</v>
      </c>
      <c r="D48" s="143" t="s">
        <v>138</v>
      </c>
      <c r="E48" s="172" t="s">
        <v>164</v>
      </c>
    </row>
    <row r="49" spans="1:5" x14ac:dyDescent="0.2">
      <c r="A49" s="102" t="s">
        <v>118</v>
      </c>
      <c r="B49" s="110" t="str">
        <f>IFERROR(C49,"")</f>
        <v/>
      </c>
      <c r="C49" s="141" t="e">
        <f>IF(B47&gt;max_tarief_regulier,B47-C48,0)</f>
        <v>#VALUE!</v>
      </c>
      <c r="D49" s="143" t="s">
        <v>138</v>
      </c>
      <c r="E49" s="172" t="s">
        <v>165</v>
      </c>
    </row>
    <row r="50" spans="1:5" x14ac:dyDescent="0.2">
      <c r="A50" s="102" t="s">
        <v>120</v>
      </c>
      <c r="B50" s="105" t="e">
        <f>IF(SUM(C48:C49)=B47,"correct","afwijking")</f>
        <v>#VALUE!</v>
      </c>
      <c r="C50" s="88"/>
      <c r="D50" s="142"/>
    </row>
    <row r="51" spans="1:5" x14ac:dyDescent="0.2">
      <c r="A51" s="112"/>
      <c r="B51" s="145"/>
    </row>
    <row r="52" spans="1:5" x14ac:dyDescent="0.2">
      <c r="A52" s="102" t="s">
        <v>102</v>
      </c>
      <c r="B52" s="105" t="b">
        <f>IF(B45="",FALSE,IF(B45&gt;0,TRUE))</f>
        <v>0</v>
      </c>
      <c r="C52" s="88"/>
    </row>
    <row r="53" spans="1:5" x14ac:dyDescent="0.2">
      <c r="A53" s="102" t="s">
        <v>110</v>
      </c>
      <c r="B53" s="105" t="b">
        <f>IF(B46&gt;0,TRUE)</f>
        <v>0</v>
      </c>
      <c r="C53" s="88"/>
    </row>
    <row r="54" spans="1:5" x14ac:dyDescent="0.2">
      <c r="A54" s="102" t="s">
        <v>117</v>
      </c>
      <c r="B54" s="105" t="b">
        <f>IF(B48="",FALSE,IF(B48&gt;0,TRUE))</f>
        <v>1</v>
      </c>
      <c r="C54" s="88"/>
    </row>
    <row r="55" spans="1:5" x14ac:dyDescent="0.2">
      <c r="A55" s="102" t="s">
        <v>118</v>
      </c>
      <c r="B55" s="105" t="b">
        <f>IF(B49="",FALSE,IF(B49&gt;0,TRUE))</f>
        <v>0</v>
      </c>
      <c r="C55" s="105" t="e">
        <f>IF(C49="",FALSE,IF(C49&gt;0,TRUE))</f>
        <v>#VALUE!</v>
      </c>
    </row>
    <row r="57" spans="1:5" x14ac:dyDescent="0.2">
      <c r="A57" s="15" t="s">
        <v>130</v>
      </c>
    </row>
    <row r="58" spans="1:5" x14ac:dyDescent="0.2">
      <c r="A58" s="123" t="s">
        <v>112</v>
      </c>
      <c r="B58" s="124"/>
      <c r="C58" s="125"/>
      <c r="D58" s="126"/>
    </row>
    <row r="59" spans="1:5" x14ac:dyDescent="0.2">
      <c r="A59" s="127" t="str">
        <f>CONCATENATE("normpraktijk (",normpraktijk,") / werkelijk aantal patiënten (",$B$16,") * werkelijk aantal uren inzet per week (",$B$17,")")</f>
        <v>normpraktijk (2350) / werkelijk aantal patiënten (0) * werkelijk aantal uren inzet per week (0)</v>
      </c>
      <c r="B59" s="128"/>
      <c r="C59" s="129"/>
      <c r="D59" s="130"/>
    </row>
    <row r="60" spans="1:5" x14ac:dyDescent="0.2">
      <c r="A60" s="138" t="e">
        <f>normpraktijk/$B$16*$B$17</f>
        <v>#DIV/0!</v>
      </c>
      <c r="B60" s="131">
        <f>2350/3000*5.5</f>
        <v>4.3083333333333336</v>
      </c>
      <c r="C60" s="132" t="s">
        <v>122</v>
      </c>
      <c r="D60" s="133"/>
    </row>
    <row r="61" spans="1:5" x14ac:dyDescent="0.2">
      <c r="A61" s="127" t="str">
        <f>CONCATENATE("delen door norminzet uren per week bij 2350 patiënten (",normuren_regulier,") maal maximum Nza-tarief (",max_tarief_regulier,")")</f>
        <v>delen door norminzet uren per week bij 2350 patiënten (16) maal maximum Nza-tarief (4,91)</v>
      </c>
      <c r="B61" s="128"/>
      <c r="C61" s="129"/>
      <c r="D61" s="130"/>
    </row>
    <row r="62" spans="1:5" x14ac:dyDescent="0.2">
      <c r="A62" s="138" t="e">
        <f>$A$60/normuren_regulier*max_tarief_regulier</f>
        <v>#DIV/0!</v>
      </c>
      <c r="B62" s="131">
        <f>B60/normuren_regulier*max_tarief_regulier</f>
        <v>1.3221197916666667</v>
      </c>
      <c r="C62" s="132" t="s">
        <v>123</v>
      </c>
      <c r="D62" s="130"/>
    </row>
    <row r="63" spans="1:5" x14ac:dyDescent="0.2">
      <c r="A63" s="127" t="s">
        <v>113</v>
      </c>
      <c r="B63" s="128"/>
      <c r="C63" s="129"/>
      <c r="D63" s="130"/>
    </row>
    <row r="64" spans="1:5" x14ac:dyDescent="0.2">
      <c r="A64" s="127" t="str">
        <f>CONCATENATE("totale kosten facilitering per kwartaal (",(($B$19*$B$20/60*$B$21)+($B$23*$B$24)+($B$26*$B$27))/4,") / werkelijk aantal patiënten (",$B$16,")")</f>
        <v>totale kosten facilitering per kwartaal (0) / werkelijk aantal patiënten (0)</v>
      </c>
      <c r="B64" s="128"/>
      <c r="C64" s="129"/>
      <c r="D64" s="130"/>
    </row>
    <row r="65" spans="1:4" x14ac:dyDescent="0.2">
      <c r="A65" s="137" t="e">
        <f>(($B$19*$B$20/60*$B$21)+($B$23*$B$24)+($B$26*$B$27))/4/$B$16</f>
        <v>#DIV/0!</v>
      </c>
      <c r="B65" s="131">
        <f>1000/3000</f>
        <v>0.33333333333333331</v>
      </c>
      <c r="C65" s="132" t="s">
        <v>131</v>
      </c>
      <c r="D65" s="130"/>
    </row>
    <row r="66" spans="1:4" x14ac:dyDescent="0.2">
      <c r="A66" s="139" t="e">
        <f>A62+A65</f>
        <v>#DIV/0!</v>
      </c>
      <c r="B66" s="134">
        <f>B62+B65</f>
        <v>1.655453125</v>
      </c>
      <c r="C66" s="135" t="s">
        <v>132</v>
      </c>
      <c r="D66" s="136"/>
    </row>
    <row r="67" spans="1:4" x14ac:dyDescent="0.2">
      <c r="A67" s="122"/>
      <c r="B67" s="113"/>
      <c r="C67" s="114"/>
    </row>
    <row r="68" spans="1:4" x14ac:dyDescent="0.2">
      <c r="A68" s="15" t="s">
        <v>133</v>
      </c>
    </row>
    <row r="69" spans="1:4" x14ac:dyDescent="0.2">
      <c r="A69" s="123" t="s">
        <v>112</v>
      </c>
      <c r="B69" s="124"/>
      <c r="C69" s="125"/>
      <c r="D69" s="126"/>
    </row>
    <row r="70" spans="1:4" x14ac:dyDescent="0.2">
      <c r="A70" s="127" t="str">
        <f>CONCATENATE("normpraktijk (",normpraktijk,") / werkelijk aantal patiënten (",$B$16,") * werkelijk aantal uren inzet per week (",$B$17,")")</f>
        <v>normpraktijk (2350) / werkelijk aantal patiënten (0) * werkelijk aantal uren inzet per week (0)</v>
      </c>
      <c r="B70" s="128"/>
      <c r="C70" s="129"/>
      <c r="D70" s="130"/>
    </row>
    <row r="71" spans="1:4" x14ac:dyDescent="0.2">
      <c r="A71" s="138" t="e">
        <f>normpraktijk/$B$16*$B$17</f>
        <v>#DIV/0!</v>
      </c>
      <c r="B71" s="131">
        <f>2350/3000*14</f>
        <v>10.966666666666667</v>
      </c>
      <c r="C71" s="132" t="s">
        <v>134</v>
      </c>
      <c r="D71" s="133"/>
    </row>
    <row r="72" spans="1:4" x14ac:dyDescent="0.2">
      <c r="A72" s="127" t="str">
        <f>CONCATENATE("delen door norminzet uren per week bij 2350 patiënten (",normuren_regulier,") maal maximum Nza-tarief (",max_tarief_regulier,")")</f>
        <v>delen door norminzet uren per week bij 2350 patiënten (16) maal maximum Nza-tarief (4,91)</v>
      </c>
      <c r="B72" s="128"/>
      <c r="C72" s="129"/>
      <c r="D72" s="130"/>
    </row>
    <row r="73" spans="1:4" x14ac:dyDescent="0.2">
      <c r="A73" s="138" t="e">
        <f>$A$60/normuren_regulier*max_tarief_regulier</f>
        <v>#DIV/0!</v>
      </c>
      <c r="B73" s="131">
        <f>B71/normuren_regulier*max_tarief_regulier</f>
        <v>3.3653958333333334</v>
      </c>
      <c r="C73" s="132" t="s">
        <v>123</v>
      </c>
      <c r="D73" s="130"/>
    </row>
    <row r="74" spans="1:4" x14ac:dyDescent="0.2">
      <c r="A74" s="127" t="s">
        <v>113</v>
      </c>
      <c r="B74" s="128"/>
      <c r="C74" s="129"/>
      <c r="D74" s="130"/>
    </row>
    <row r="75" spans="1:4" x14ac:dyDescent="0.2">
      <c r="A75" s="127" t="str">
        <f>CONCATENATE("totale kosten facilitering per kwartaal (",(($B$19*$B$20/60*$B$21)+($B$23*$B$24)+($B$26*$B$27))/4,") / werkelijk aantal patiënten (",$B$16,")")</f>
        <v>totale kosten facilitering per kwartaal (0) / werkelijk aantal patiënten (0)</v>
      </c>
      <c r="B75" s="128"/>
      <c r="C75" s="129"/>
      <c r="D75" s="130"/>
    </row>
    <row r="76" spans="1:4" x14ac:dyDescent="0.2">
      <c r="A76" s="137" t="e">
        <f>(($B$19*$B$20/60*$B$21)+($B$23*$B$24)+($B$26*$B$27))/4/$B$16</f>
        <v>#DIV/0!</v>
      </c>
      <c r="B76" s="131">
        <f>1000/3000</f>
        <v>0.33333333333333331</v>
      </c>
      <c r="C76" s="132" t="s">
        <v>131</v>
      </c>
      <c r="D76" s="130"/>
    </row>
    <row r="77" spans="1:4" x14ac:dyDescent="0.2">
      <c r="A77" s="139" t="e">
        <f>A73+A76</f>
        <v>#DIV/0!</v>
      </c>
      <c r="B77" s="134">
        <f>B73+B76</f>
        <v>3.6987291666666668</v>
      </c>
      <c r="C77" s="135" t="s">
        <v>132</v>
      </c>
      <c r="D77" s="136"/>
    </row>
    <row r="78" spans="1:4" x14ac:dyDescent="0.2">
      <c r="A78" s="122"/>
      <c r="B78" s="113"/>
      <c r="C78" s="114"/>
    </row>
    <row r="80" spans="1:4" x14ac:dyDescent="0.2">
      <c r="A80" s="43" t="s">
        <v>94</v>
      </c>
    </row>
    <row r="81" spans="1:4" x14ac:dyDescent="0.2">
      <c r="A81" s="15" t="s">
        <v>46</v>
      </c>
      <c r="B81" s="25"/>
      <c r="C81" s="25"/>
    </row>
    <row r="82" spans="1:4" x14ac:dyDescent="0.2">
      <c r="A82" s="27" t="s">
        <v>47</v>
      </c>
      <c r="B82" s="32" t="b">
        <f>IF(C82&gt;1,TRUE)</f>
        <v>0</v>
      </c>
      <c r="C82" s="33">
        <f>COUNTA(DEELNEMERSLIJST!A:A)</f>
        <v>1</v>
      </c>
      <c r="D82" s="178"/>
    </row>
    <row r="83" spans="1:4" x14ac:dyDescent="0.2">
      <c r="A83" s="27" t="s">
        <v>48</v>
      </c>
      <c r="B83" s="32" t="b">
        <f t="shared" ref="B83:B85" si="2">IF(C83&gt;1,TRUE)</f>
        <v>0</v>
      </c>
      <c r="C83" s="33">
        <f>COUNTA(DEELNEMERSLIJST!B:B)</f>
        <v>1</v>
      </c>
    </row>
    <row r="84" spans="1:4" x14ac:dyDescent="0.2">
      <c r="A84" s="27" t="s">
        <v>49</v>
      </c>
      <c r="B84" s="32" t="b">
        <f t="shared" si="2"/>
        <v>0</v>
      </c>
      <c r="C84" s="33">
        <f>COUNTA(DEELNEMERSLIJST!C:C)</f>
        <v>1</v>
      </c>
    </row>
    <row r="85" spans="1:4" x14ac:dyDescent="0.2">
      <c r="A85" s="27" t="s">
        <v>50</v>
      </c>
      <c r="B85" s="32" t="b">
        <f t="shared" si="2"/>
        <v>0</v>
      </c>
      <c r="C85" s="33">
        <f>COUNTA(DEELNEMERSLIJST!D:D)</f>
        <v>1</v>
      </c>
    </row>
    <row r="86" spans="1:4" x14ac:dyDescent="0.2">
      <c r="A86" s="27" t="s">
        <v>51</v>
      </c>
      <c r="B86" s="27" t="b">
        <f>AND(B82,B83,B84,B85)</f>
        <v>0</v>
      </c>
      <c r="C86" s="33"/>
      <c r="D86" s="178" t="s">
        <v>166</v>
      </c>
    </row>
    <row r="87" spans="1:4" x14ac:dyDescent="0.2">
      <c r="A87" s="25"/>
      <c r="B87" s="25"/>
      <c r="C87" s="177"/>
    </row>
    <row r="88" spans="1:4" x14ac:dyDescent="0.2">
      <c r="A88" s="27" t="s">
        <v>47</v>
      </c>
      <c r="B88" s="32" t="b">
        <f>IF(C88&gt;1,TRUE)</f>
        <v>0</v>
      </c>
      <c r="C88" s="33">
        <f>COUNTA('GESTOPTE PRAKTIJKEN'!A:A)</f>
        <v>1</v>
      </c>
    </row>
    <row r="89" spans="1:4" x14ac:dyDescent="0.2">
      <c r="A89" s="27" t="s">
        <v>48</v>
      </c>
      <c r="B89" s="32" t="b">
        <f t="shared" ref="B89" si="3">IF(C89&gt;1,TRUE)</f>
        <v>0</v>
      </c>
      <c r="C89" s="33">
        <f>COUNTA('GESTOPTE PRAKTIJKEN'!B:B)</f>
        <v>1</v>
      </c>
    </row>
    <row r="90" spans="1:4" x14ac:dyDescent="0.2">
      <c r="A90" s="27" t="s">
        <v>51</v>
      </c>
      <c r="B90" s="27" t="b">
        <f>AND(B88,B89)</f>
        <v>0</v>
      </c>
      <c r="C90" s="33"/>
      <c r="D90" s="178" t="s">
        <v>167</v>
      </c>
    </row>
    <row r="91" spans="1:4" x14ac:dyDescent="0.2">
      <c r="A91" s="25"/>
      <c r="B91" s="25"/>
      <c r="C91" s="177"/>
    </row>
    <row r="92" spans="1:4" x14ac:dyDescent="0.2">
      <c r="A92" s="181" t="s">
        <v>168</v>
      </c>
      <c r="B92" s="32" t="b">
        <v>0</v>
      </c>
      <c r="C92" s="177"/>
    </row>
    <row r="93" spans="1:4" x14ac:dyDescent="0.2">
      <c r="A93" s="181" t="s">
        <v>169</v>
      </c>
      <c r="B93" s="32" t="b">
        <v>0</v>
      </c>
      <c r="C93" s="177"/>
    </row>
    <row r="94" spans="1:4" x14ac:dyDescent="0.2">
      <c r="A94" s="180"/>
      <c r="B94" s="25"/>
      <c r="C94" s="177"/>
    </row>
    <row r="96" spans="1:4" x14ac:dyDescent="0.2">
      <c r="A96" s="64" t="s">
        <v>73</v>
      </c>
      <c r="B96" s="70" t="b">
        <v>0</v>
      </c>
      <c r="D96" s="17" t="s">
        <v>20</v>
      </c>
    </row>
    <row r="97" spans="1:4" x14ac:dyDescent="0.2">
      <c r="A97" s="64" t="s">
        <v>74</v>
      </c>
      <c r="B97" s="70" t="b">
        <v>0</v>
      </c>
    </row>
    <row r="98" spans="1:4" x14ac:dyDescent="0.2">
      <c r="A98" s="42" t="s">
        <v>51</v>
      </c>
      <c r="B98" s="69" t="b">
        <f>OR(B96:B97)</f>
        <v>0</v>
      </c>
      <c r="D98" s="65"/>
    </row>
    <row r="99" spans="1:4" x14ac:dyDescent="0.2">
      <c r="A99" s="42" t="s">
        <v>52</v>
      </c>
      <c r="B99" s="69" t="b">
        <f>AND(B96:B97)</f>
        <v>0</v>
      </c>
      <c r="D99" s="65"/>
    </row>
    <row r="100" spans="1:4" x14ac:dyDescent="0.2">
      <c r="A100" s="23"/>
      <c r="B100" s="23"/>
    </row>
    <row r="101" spans="1:4" x14ac:dyDescent="0.2">
      <c r="A101" s="27" t="s">
        <v>45</v>
      </c>
      <c r="B101" s="69" t="b">
        <f>IF(AANVRAAG!B5&lt;&gt;"",TRUE)</f>
        <v>0</v>
      </c>
    </row>
    <row r="102" spans="1:4" x14ac:dyDescent="0.2">
      <c r="A102" s="42" t="s">
        <v>51</v>
      </c>
      <c r="B102" s="69" t="b">
        <f>B101</f>
        <v>0</v>
      </c>
      <c r="C102" s="68">
        <v>45200</v>
      </c>
      <c r="D102" s="21" t="s">
        <v>75</v>
      </c>
    </row>
    <row r="103" spans="1:4" x14ac:dyDescent="0.2">
      <c r="A103" s="42" t="s">
        <v>52</v>
      </c>
      <c r="B103" s="69" t="b">
        <f>OR(AANVRAAG!B6&lt;C102,AANVRAAG!B5&gt;C103)</f>
        <v>0</v>
      </c>
      <c r="C103" s="68">
        <v>45565</v>
      </c>
      <c r="D103" s="21" t="s">
        <v>76</v>
      </c>
    </row>
    <row r="104" spans="1:4" x14ac:dyDescent="0.2">
      <c r="B104" s="9"/>
    </row>
    <row r="105" spans="1:4" x14ac:dyDescent="0.2">
      <c r="A105" s="10" t="s">
        <v>11</v>
      </c>
      <c r="B105" s="70" t="b">
        <v>0</v>
      </c>
    </row>
    <row r="106" spans="1:4" x14ac:dyDescent="0.2">
      <c r="A106" s="10" t="s">
        <v>13</v>
      </c>
      <c r="B106" s="70" t="b">
        <v>0</v>
      </c>
    </row>
    <row r="107" spans="1:4" x14ac:dyDescent="0.2">
      <c r="A107" s="64" t="s">
        <v>77</v>
      </c>
      <c r="B107" s="70" t="b">
        <v>0</v>
      </c>
    </row>
    <row r="108" spans="1:4" x14ac:dyDescent="0.2">
      <c r="A108" s="42" t="s">
        <v>51</v>
      </c>
      <c r="B108" s="69" t="b">
        <f>OR(B105:B107)</f>
        <v>0</v>
      </c>
    </row>
    <row r="109" spans="1:4" x14ac:dyDescent="0.2">
      <c r="A109" s="42" t="s">
        <v>52</v>
      </c>
      <c r="B109" s="69" t="b">
        <f>IF(COUNTIF(B105:B107,TRUE)&gt;1,TRUE)</f>
        <v>0</v>
      </c>
    </row>
    <row r="110" spans="1:4" x14ac:dyDescent="0.2">
      <c r="B110" s="9"/>
      <c r="C110" s="87" t="s">
        <v>52</v>
      </c>
      <c r="D110" s="9"/>
    </row>
    <row r="111" spans="1:4" x14ac:dyDescent="0.2">
      <c r="A111" s="12" t="str">
        <f>LEFT(AANVRAAG!A11,15)</f>
        <v>Naam aanvragend</v>
      </c>
      <c r="B111" s="69" t="b">
        <f>AANVRAAG!B11&lt;&gt;""</f>
        <v>0</v>
      </c>
      <c r="C111" s="88" t="b">
        <f>IF(AND(AANVRAAG!B11&lt;&gt;"",LEN(AANVRAAG!B11)&lt;3),TRUE)</f>
        <v>0</v>
      </c>
    </row>
    <row r="112" spans="1:4" x14ac:dyDescent="0.2">
      <c r="A112" s="12" t="str">
        <f>LEFT(AANVRAAG!A12,15)</f>
        <v/>
      </c>
      <c r="B112" s="69" t="b">
        <f>OR(NOT(B107),AANVRAAG!B12&lt;&gt;"")</f>
        <v>1</v>
      </c>
      <c r="C112" s="88" t="b">
        <f>IF(AND(AANVRAAG!B12&lt;&gt;"",LEN(AANVRAAG!B12)&lt;3),TRUE)</f>
        <v>0</v>
      </c>
    </row>
    <row r="113" spans="1:3" x14ac:dyDescent="0.2">
      <c r="A113" s="64" t="s">
        <v>78</v>
      </c>
      <c r="B113" s="69" t="b">
        <f>B123</f>
        <v>1</v>
      </c>
      <c r="C113" s="88"/>
    </row>
    <row r="114" spans="1:3" x14ac:dyDescent="0.2">
      <c r="A114" s="12" t="str">
        <f>LEFT(AANVRAAG!A14,15)</f>
        <v>Naam tekenbevoe</v>
      </c>
      <c r="B114" s="69" t="b">
        <f>AANVRAAG!B14&lt;&gt;""</f>
        <v>0</v>
      </c>
      <c r="C114" s="88" t="b">
        <f>IF(AND(AANVRAAG!B14&lt;&gt;"",LEN(AANVRAAG!B14)&lt;3),TRUE)</f>
        <v>0</v>
      </c>
    </row>
    <row r="115" spans="1:3" x14ac:dyDescent="0.2">
      <c r="A115" s="12" t="str">
        <f>LEFT(AANVRAAG!A15,15)</f>
        <v>Telefoon</v>
      </c>
      <c r="B115" s="69" t="b">
        <f>AANVRAAG!B15&lt;&gt;""</f>
        <v>0</v>
      </c>
      <c r="C115" s="88" t="b">
        <f>IF(AND(AANVRAAG!B15&lt;&gt;"",LEN(AANVRAAG!B15)&lt;3),TRUE)</f>
        <v>0</v>
      </c>
    </row>
    <row r="116" spans="1:3" x14ac:dyDescent="0.2">
      <c r="A116" s="12" t="str">
        <f>LEFT(AANVRAAG!A16,15)</f>
        <v>E-mail</v>
      </c>
      <c r="B116" s="69" t="b">
        <f>AANVRAAG!B16&lt;&gt;""</f>
        <v>0</v>
      </c>
      <c r="C116" s="88" t="b">
        <f>IF(AND(AANVRAAG!B16&lt;&gt;"",LEN(AANVRAAG!B16)&lt;3),TRUE)</f>
        <v>0</v>
      </c>
    </row>
    <row r="117" spans="1:3" x14ac:dyDescent="0.2">
      <c r="A117" s="42" t="s">
        <v>51</v>
      </c>
      <c r="B117" s="69" t="b">
        <f>AND(B111:B116)</f>
        <v>0</v>
      </c>
    </row>
    <row r="118" spans="1:3" x14ac:dyDescent="0.2">
      <c r="A118" s="42" t="s">
        <v>52</v>
      </c>
      <c r="B118" s="69" t="b">
        <f>OR(C111:C116)</f>
        <v>0</v>
      </c>
    </row>
    <row r="119" spans="1:3" x14ac:dyDescent="0.2">
      <c r="A119" s="66"/>
    </row>
    <row r="120" spans="1:3" x14ac:dyDescent="0.2">
      <c r="A120" s="197" t="s">
        <v>182</v>
      </c>
      <c r="B120" s="70" t="b">
        <v>0</v>
      </c>
    </row>
    <row r="121" spans="1:3" x14ac:dyDescent="0.2">
      <c r="A121" s="197" t="s">
        <v>183</v>
      </c>
      <c r="B121" s="70" t="b">
        <v>0</v>
      </c>
    </row>
    <row r="122" spans="1:3" x14ac:dyDescent="0.2">
      <c r="A122" s="197" t="s">
        <v>184</v>
      </c>
      <c r="B122" s="70" t="b">
        <v>0</v>
      </c>
    </row>
    <row r="123" spans="1:3" x14ac:dyDescent="0.2">
      <c r="A123" s="42" t="s">
        <v>51</v>
      </c>
      <c r="B123" s="69" t="b">
        <f>OR(NOT(B107),OR(B120:B122))</f>
        <v>1</v>
      </c>
    </row>
    <row r="124" spans="1:3" x14ac:dyDescent="0.2">
      <c r="A124" s="42" t="s">
        <v>52</v>
      </c>
      <c r="B124" s="69" t="b">
        <v>0</v>
      </c>
    </row>
    <row r="125" spans="1:3" x14ac:dyDescent="0.2">
      <c r="A125" s="66"/>
    </row>
    <row r="126" spans="1:3" x14ac:dyDescent="0.2">
      <c r="A126" s="71" t="s">
        <v>79</v>
      </c>
      <c r="B126" s="69" t="b">
        <f>IF(AANVRAAG!C19&lt;&gt;"",TRUE)</f>
        <v>0</v>
      </c>
    </row>
    <row r="127" spans="1:3" x14ac:dyDescent="0.2">
      <c r="A127" s="198"/>
    </row>
    <row r="128" spans="1:3" x14ac:dyDescent="0.2">
      <c r="A128" s="197" t="s">
        <v>185</v>
      </c>
      <c r="B128" s="70" t="b">
        <v>0</v>
      </c>
    </row>
    <row r="129" spans="1:3" x14ac:dyDescent="0.2">
      <c r="A129" s="197" t="s">
        <v>186</v>
      </c>
      <c r="B129" s="70" t="b">
        <v>0</v>
      </c>
    </row>
    <row r="130" spans="1:3" x14ac:dyDescent="0.2">
      <c r="A130" s="42" t="s">
        <v>51</v>
      </c>
      <c r="B130" s="69" t="b">
        <f>OR(B128:B129)</f>
        <v>0</v>
      </c>
    </row>
    <row r="131" spans="1:3" x14ac:dyDescent="0.2">
      <c r="A131" s="42" t="s">
        <v>52</v>
      </c>
      <c r="B131" s="69" t="b">
        <f>AND(B128,B129)</f>
        <v>0</v>
      </c>
    </row>
    <row r="132" spans="1:3" x14ac:dyDescent="0.2">
      <c r="A132" s="23"/>
      <c r="B132" s="23"/>
      <c r="C132" s="89" t="s">
        <v>51</v>
      </c>
    </row>
    <row r="133" spans="1:3" x14ac:dyDescent="0.2">
      <c r="A133" s="42" t="str">
        <f>LEFT(AANVRAAG!A21,25)</f>
        <v>Aantal consultaties (door</v>
      </c>
      <c r="B133" s="69" t="b">
        <f>IF(AANVRAAG!C21&lt;&gt;"",TRUE)</f>
        <v>0</v>
      </c>
      <c r="C133" s="12" t="b">
        <f>OR(B129,AND(B134:B136),AND(B133,NOT(B134)))</f>
        <v>0</v>
      </c>
    </row>
    <row r="134" spans="1:3" x14ac:dyDescent="0.2">
      <c r="A134" s="71" t="s">
        <v>80</v>
      </c>
      <c r="B134" s="90" t="b">
        <f>AND(B133,AANVRAAG!C21&gt;0)</f>
        <v>0</v>
      </c>
      <c r="C134" s="174"/>
    </row>
    <row r="135" spans="1:3" x14ac:dyDescent="0.2">
      <c r="A135" s="42" t="str">
        <f>LEFT(AANVRAAG!A22,25)</f>
        <v>Gemiddelde duur per consu</v>
      </c>
      <c r="B135" s="69" t="b">
        <f>IF(AANVRAAG!C22&lt;&gt;"",TRUE)</f>
        <v>0</v>
      </c>
    </row>
    <row r="136" spans="1:3" x14ac:dyDescent="0.2">
      <c r="A136" s="42" t="str">
        <f>LEFT(AANVRAAG!A23,25)</f>
        <v>Gemiddeld uurtarief</v>
      </c>
      <c r="B136" s="69" t="b">
        <f>IF(AANVRAAG!C23&lt;&gt;"",TRUE)</f>
        <v>0</v>
      </c>
    </row>
    <row r="137" spans="1:3" x14ac:dyDescent="0.2">
      <c r="A137" s="42" t="str">
        <f>LEFT(AANVRAAG!A24,25)</f>
        <v>Totaal aantal eHealthtraj</v>
      </c>
      <c r="B137" s="69" t="b">
        <f>IF(AANVRAAG!C24&lt;&gt;"",TRUE)</f>
        <v>0</v>
      </c>
      <c r="C137" s="12" t="b">
        <f>OR(B129,AND(B138:B140),AND(B137,NOT(B138)))</f>
        <v>0</v>
      </c>
    </row>
    <row r="138" spans="1:3" x14ac:dyDescent="0.2">
      <c r="A138" s="71" t="s">
        <v>81</v>
      </c>
      <c r="B138" s="69" t="b">
        <f>AND(B137,AANVRAAG!C24&gt;0)</f>
        <v>0</v>
      </c>
      <c r="C138" s="174"/>
    </row>
    <row r="139" spans="1:3" x14ac:dyDescent="0.2">
      <c r="A139" s="42" t="str">
        <f>LEFT(AANVRAAG!A25,25)</f>
        <v>Welke eHealth programma's</v>
      </c>
      <c r="B139" s="69" t="b">
        <f>IF(AANVRAAG!C25&lt;&gt;"",TRUE)</f>
        <v>0</v>
      </c>
      <c r="C139" s="9"/>
    </row>
    <row r="140" spans="1:3" x14ac:dyDescent="0.2">
      <c r="A140" s="42" t="str">
        <f>LEFT(AANVRAAG!A27,25)</f>
        <v>Gemiddeld tarief eHealtht</v>
      </c>
      <c r="B140" s="69" t="b">
        <f>IF(AANVRAAG!C27&lt;&gt;"",TRUE)</f>
        <v>0</v>
      </c>
    </row>
    <row r="141" spans="1:3" x14ac:dyDescent="0.2">
      <c r="A141" s="42" t="str">
        <f>LEFT(AANVRAAG!A28,25)</f>
        <v>Aantal digitale triages p</v>
      </c>
      <c r="B141" s="69" t="b">
        <f>IF(AANVRAAG!C28&lt;&gt;"",TRUE)</f>
        <v>0</v>
      </c>
      <c r="C141" s="12" t="b">
        <f>OR(B129,AND(B142:B144),AND(B141,NOT(B142)))</f>
        <v>0</v>
      </c>
    </row>
    <row r="142" spans="1:3" x14ac:dyDescent="0.2">
      <c r="A142" s="71" t="s">
        <v>82</v>
      </c>
      <c r="B142" s="69" t="b">
        <f>AND(B141,AANVRAAG!C28&gt;0)</f>
        <v>0</v>
      </c>
      <c r="C142" s="174"/>
    </row>
    <row r="143" spans="1:3" x14ac:dyDescent="0.2">
      <c r="A143" s="42" t="str">
        <f>LEFT(AANVRAAG!A29,25)</f>
        <v>Welke triage-instrumenten</v>
      </c>
      <c r="B143" s="69" t="b">
        <f>IF(AANVRAAG!C29&lt;&gt;"",TRUE)</f>
        <v>0</v>
      </c>
      <c r="C143" s="9"/>
    </row>
    <row r="144" spans="1:3" x14ac:dyDescent="0.2">
      <c r="A144" s="42" t="str">
        <f>LEFT(AANVRAAG!A31,25)</f>
        <v>Gemiddeld tarief per digi</v>
      </c>
      <c r="B144" s="69" t="b">
        <f>IF(AANVRAAG!C31&lt;&gt;"",TRUE)</f>
        <v>0</v>
      </c>
    </row>
    <row r="145" spans="1:3" x14ac:dyDescent="0.2">
      <c r="A145" s="66"/>
    </row>
    <row r="146" spans="1:3" x14ac:dyDescent="0.2">
      <c r="A146" s="66"/>
      <c r="B146" s="80" t="s">
        <v>87</v>
      </c>
    </row>
    <row r="147" spans="1:3" x14ac:dyDescent="0.2">
      <c r="A147" s="71" t="s">
        <v>88</v>
      </c>
      <c r="B147" s="166" t="b">
        <v>0</v>
      </c>
    </row>
    <row r="148" spans="1:3" x14ac:dyDescent="0.2">
      <c r="A148" s="71" t="s">
        <v>93</v>
      </c>
      <c r="B148" s="166" t="b">
        <f>OR(NOT(OR(B106,B107)),B147)</f>
        <v>1</v>
      </c>
    </row>
    <row r="149" spans="1:3" x14ac:dyDescent="0.2">
      <c r="A149" s="71" t="s">
        <v>89</v>
      </c>
      <c r="B149" s="81" t="b">
        <v>1</v>
      </c>
      <c r="C149" s="196" t="s">
        <v>181</v>
      </c>
    </row>
    <row r="150" spans="1:3" x14ac:dyDescent="0.2">
      <c r="A150" s="71" t="s">
        <v>90</v>
      </c>
      <c r="B150" s="166" t="b">
        <v>0</v>
      </c>
    </row>
    <row r="151" spans="1:3" x14ac:dyDescent="0.2">
      <c r="A151" s="71" t="s">
        <v>91</v>
      </c>
      <c r="B151" s="166" t="b">
        <v>0</v>
      </c>
    </row>
    <row r="152" spans="1:3" x14ac:dyDescent="0.2">
      <c r="A152" s="71" t="s">
        <v>92</v>
      </c>
      <c r="B152" s="166" t="b">
        <v>0</v>
      </c>
    </row>
    <row r="153" spans="1:3" x14ac:dyDescent="0.2">
      <c r="A153" s="119" t="s">
        <v>143</v>
      </c>
      <c r="B153" s="166" t="b">
        <f>AND(B148:B152)</f>
        <v>0</v>
      </c>
    </row>
    <row r="154" spans="1:3" x14ac:dyDescent="0.2">
      <c r="A154" s="66"/>
      <c r="B154" s="80"/>
    </row>
    <row r="155" spans="1:3" x14ac:dyDescent="0.2">
      <c r="A155" s="119" t="s">
        <v>140</v>
      </c>
      <c r="B155" s="81" t="b">
        <f>AND(B86,B98,B102,B108,B117,B123,B130,C133,C137,C141,B153)</f>
        <v>0</v>
      </c>
    </row>
    <row r="156" spans="1:3" x14ac:dyDescent="0.2">
      <c r="A156" s="119" t="s">
        <v>141</v>
      </c>
      <c r="B156" s="81" t="b">
        <f>OR(B99,B103,B109,B118,B124,B131)</f>
        <v>0</v>
      </c>
    </row>
    <row r="157" spans="1:3" x14ac:dyDescent="0.2">
      <c r="A157" s="119" t="s">
        <v>142</v>
      </c>
      <c r="B157" s="81" t="b">
        <f>AND(B155,NOT(B156))</f>
        <v>0</v>
      </c>
    </row>
    <row r="158" spans="1:3" x14ac:dyDescent="0.2">
      <c r="A158" s="66"/>
      <c r="B158" s="80"/>
    </row>
    <row r="159" spans="1:3" x14ac:dyDescent="0.2">
      <c r="A159" s="15" t="s">
        <v>33</v>
      </c>
      <c r="B159" s="24" t="s">
        <v>39</v>
      </c>
      <c r="C159" s="24" t="s">
        <v>40</v>
      </c>
    </row>
    <row r="160" spans="1:3" x14ac:dyDescent="0.2">
      <c r="A160" s="27" t="s">
        <v>34</v>
      </c>
      <c r="B160" s="91">
        <f>AANVRAAG!B5</f>
        <v>0</v>
      </c>
      <c r="C160" s="170"/>
    </row>
    <row r="161" spans="1:3" x14ac:dyDescent="0.2">
      <c r="A161" s="27" t="s">
        <v>35</v>
      </c>
      <c r="B161" s="33">
        <f>MONTH(B160)</f>
        <v>1</v>
      </c>
      <c r="C161" s="27"/>
    </row>
    <row r="162" spans="1:3" x14ac:dyDescent="0.2">
      <c r="A162" s="27" t="s">
        <v>36</v>
      </c>
      <c r="B162" s="33">
        <f>YEAR(B160)</f>
        <v>1900</v>
      </c>
      <c r="C162" s="33">
        <f>IF(C163=1,B162+1,B162)</f>
        <v>1900</v>
      </c>
    </row>
    <row r="163" spans="1:3" x14ac:dyDescent="0.2">
      <c r="A163" s="27" t="s">
        <v>41</v>
      </c>
      <c r="B163" s="33">
        <f>VLOOKUP(B161,A166:B177,2,FALSE)</f>
        <v>1</v>
      </c>
      <c r="C163" s="33">
        <f>VLOOKUP(B161,A166:C177,3,FALSE)</f>
        <v>4</v>
      </c>
    </row>
    <row r="164" spans="1:3" x14ac:dyDescent="0.2">
      <c r="A164" s="27" t="s">
        <v>37</v>
      </c>
      <c r="B164" s="33">
        <v>1</v>
      </c>
      <c r="C164" s="33">
        <v>1</v>
      </c>
    </row>
    <row r="165" spans="1:3" x14ac:dyDescent="0.2">
      <c r="A165" s="92" t="s">
        <v>38</v>
      </c>
      <c r="B165" s="91" t="str">
        <f>IF(OR(B160="",B160=0),"",DATE(B162,B163,B164))</f>
        <v/>
      </c>
      <c r="C165" s="171" t="str">
        <f>IF(OR(B160="",B160=0),"",DATE(C162,C163,C164))</f>
        <v/>
      </c>
    </row>
    <row r="166" spans="1:3" x14ac:dyDescent="0.2">
      <c r="A166" s="33">
        <v>1</v>
      </c>
      <c r="B166" s="33">
        <v>1</v>
      </c>
      <c r="C166" s="33">
        <v>4</v>
      </c>
    </row>
    <row r="167" spans="1:3" x14ac:dyDescent="0.2">
      <c r="A167" s="33">
        <v>2</v>
      </c>
      <c r="B167" s="33">
        <v>1</v>
      </c>
      <c r="C167" s="33">
        <v>4</v>
      </c>
    </row>
    <row r="168" spans="1:3" x14ac:dyDescent="0.2">
      <c r="A168" s="33">
        <v>3</v>
      </c>
      <c r="B168" s="33">
        <v>1</v>
      </c>
      <c r="C168" s="33">
        <v>4</v>
      </c>
    </row>
    <row r="169" spans="1:3" x14ac:dyDescent="0.2">
      <c r="A169" s="33">
        <v>4</v>
      </c>
      <c r="B169" s="33">
        <v>4</v>
      </c>
      <c r="C169" s="33">
        <v>7</v>
      </c>
    </row>
    <row r="170" spans="1:3" x14ac:dyDescent="0.2">
      <c r="A170" s="33">
        <v>5</v>
      </c>
      <c r="B170" s="33">
        <v>4</v>
      </c>
      <c r="C170" s="33">
        <v>7</v>
      </c>
    </row>
    <row r="171" spans="1:3" x14ac:dyDescent="0.2">
      <c r="A171" s="33">
        <v>6</v>
      </c>
      <c r="B171" s="33">
        <v>4</v>
      </c>
      <c r="C171" s="33">
        <v>7</v>
      </c>
    </row>
    <row r="172" spans="1:3" x14ac:dyDescent="0.2">
      <c r="A172" s="33">
        <v>7</v>
      </c>
      <c r="B172" s="33">
        <v>7</v>
      </c>
      <c r="C172" s="33">
        <v>10</v>
      </c>
    </row>
    <row r="173" spans="1:3" x14ac:dyDescent="0.2">
      <c r="A173" s="33">
        <v>8</v>
      </c>
      <c r="B173" s="33">
        <v>7</v>
      </c>
      <c r="C173" s="33">
        <v>10</v>
      </c>
    </row>
    <row r="174" spans="1:3" x14ac:dyDescent="0.2">
      <c r="A174" s="33">
        <v>9</v>
      </c>
      <c r="B174" s="33">
        <v>7</v>
      </c>
      <c r="C174" s="33">
        <v>10</v>
      </c>
    </row>
    <row r="175" spans="1:3" x14ac:dyDescent="0.2">
      <c r="A175" s="33">
        <v>10</v>
      </c>
      <c r="B175" s="33">
        <v>10</v>
      </c>
      <c r="C175" s="33">
        <v>1</v>
      </c>
    </row>
    <row r="176" spans="1:3" x14ac:dyDescent="0.2">
      <c r="A176" s="33">
        <v>11</v>
      </c>
      <c r="B176" s="33">
        <v>10</v>
      </c>
      <c r="C176" s="33">
        <v>1</v>
      </c>
    </row>
    <row r="177" spans="1:4" x14ac:dyDescent="0.2">
      <c r="A177" s="33">
        <v>12</v>
      </c>
      <c r="B177" s="33">
        <v>10</v>
      </c>
      <c r="C177" s="33">
        <v>1</v>
      </c>
    </row>
    <row r="180" spans="1:4" x14ac:dyDescent="0.2">
      <c r="A180" s="15" t="s">
        <v>31</v>
      </c>
      <c r="B180" s="93"/>
      <c r="C180" s="94"/>
      <c r="D180" s="21"/>
    </row>
    <row r="181" spans="1:4" x14ac:dyDescent="0.2">
      <c r="A181" s="25" t="s">
        <v>28</v>
      </c>
      <c r="B181" s="93"/>
      <c r="C181" s="94"/>
      <c r="D181" s="21"/>
    </row>
    <row r="182" spans="1:4" x14ac:dyDescent="0.2">
      <c r="A182" s="169" t="s">
        <v>162</v>
      </c>
      <c r="B182" s="93"/>
      <c r="C182" s="94"/>
      <c r="D182" s="21"/>
    </row>
    <row r="183" spans="1:4" x14ac:dyDescent="0.2">
      <c r="A183" s="25" t="s">
        <v>24</v>
      </c>
      <c r="B183" s="93"/>
      <c r="C183" s="94"/>
      <c r="D183" s="21"/>
    </row>
    <row r="184" spans="1:4" x14ac:dyDescent="0.2">
      <c r="A184" s="25" t="s">
        <v>26</v>
      </c>
      <c r="B184" s="93"/>
      <c r="C184" s="94"/>
      <c r="D184" s="21"/>
    </row>
    <row r="185" spans="1:4" x14ac:dyDescent="0.2">
      <c r="A185" s="25" t="s">
        <v>25</v>
      </c>
      <c r="B185" s="93"/>
      <c r="C185" s="94"/>
      <c r="D185" s="21"/>
    </row>
    <row r="186" spans="1:4" x14ac:dyDescent="0.2">
      <c r="A186" s="25" t="s">
        <v>27</v>
      </c>
      <c r="B186" s="93"/>
      <c r="C186" s="94"/>
      <c r="D186" s="21"/>
    </row>
    <row r="187" spans="1:4" x14ac:dyDescent="0.2">
      <c r="A187" s="15" t="s">
        <v>32</v>
      </c>
    </row>
  </sheetData>
  <sheetProtection algorithmName="SHA-512" hashValue="0/m+wulj3O0gXTHTwnKBQUj75Fho6DbtjJZcqF1cmihM7Uwad9jFYW0t0Cqt+QZgJRZW7v91G/xtxPIjLEazlQ==" saltValue="VNgTRxp+I5Ux4VW4I5xXGA==" spinCount="100000" sheet="1" objects="1" scenarios="1" formatCells="0" selectLockedCells="1"/>
  <mergeCells count="7">
    <mergeCell ref="A41:B41"/>
    <mergeCell ref="A42:B42"/>
    <mergeCell ref="A36:B36"/>
    <mergeCell ref="A37:B37"/>
    <mergeCell ref="A38:B38"/>
    <mergeCell ref="A39:B39"/>
    <mergeCell ref="A40:B40"/>
  </mergeCells>
  <conditionalFormatting sqref="D10:XFD10 A11:XFD11 A65:XFD67 E64:XFD64 A30:A31 D30:XFD34 E12:XFD13 A12:C13 A14:XFD29 A61:D67 E68:XFD77 A32:D34 A1:XFD7 A8:C8 E8:XFD8 A9:XFD9 A48:A49 C48:XFD49 A35:XFD47 A50:XFD63 A78:XFD1048576">
    <cfRule type="expression" dxfId="8" priority="16">
      <formula>CELL("bescherming",A1)=0</formula>
    </cfRule>
  </conditionalFormatting>
  <conditionalFormatting sqref="B81:C81 A82:A85 C82:C85">
    <cfRule type="expression" dxfId="7" priority="15">
      <formula>CELL("bescherming",A81)=0</formula>
    </cfRule>
  </conditionalFormatting>
  <conditionalFormatting sqref="B30">
    <cfRule type="expression" dxfId="6" priority="11">
      <formula>CELL("bescherming",B30)=0</formula>
    </cfRule>
  </conditionalFormatting>
  <conditionalFormatting sqref="C30">
    <cfRule type="expression" dxfId="5" priority="10">
      <formula>CELL("bescherming",C30)=0</formula>
    </cfRule>
  </conditionalFormatting>
  <conditionalFormatting sqref="B31">
    <cfRule type="expression" dxfId="4" priority="5">
      <formula>CELL("bescherming",B31)=0</formula>
    </cfRule>
  </conditionalFormatting>
  <conditionalFormatting sqref="C31">
    <cfRule type="expression" dxfId="3" priority="4">
      <formula>CELL("bescherming",C31)=0</formula>
    </cfRule>
  </conditionalFormatting>
  <conditionalFormatting sqref="D13">
    <cfRule type="expression" dxfId="2" priority="3">
      <formula>CELL("bescherming",D13)=0</formula>
    </cfRule>
  </conditionalFormatting>
  <conditionalFormatting sqref="A68:D77">
    <cfRule type="expression" dxfId="1" priority="2">
      <formula>CELL("bescherming",A68)=0</formula>
    </cfRule>
  </conditionalFormatting>
  <conditionalFormatting sqref="B48:B49">
    <cfRule type="expression" dxfId="0" priority="1">
      <formula>CELL("bescherming",B48)=0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F95BA-9BCE-434B-B279-DEA503222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2BB70A-9A35-4724-8E25-B8A08D98CAF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701973c0-4930-466a-94f8-d04dc7b03c32"/>
    <ds:schemaRef ds:uri="d8e08b77-8aae-43ce-8736-4e0f2ad6de28"/>
  </ds:schemaRefs>
</ds:datastoreItem>
</file>

<file path=customXml/itemProps3.xml><?xml version="1.0" encoding="utf-8"?>
<ds:datastoreItem xmlns:ds="http://schemas.openxmlformats.org/officeDocument/2006/customXml" ds:itemID="{ECD666E5-7AA4-45FD-A3FD-98A881FF0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10</vt:i4>
      </vt:variant>
    </vt:vector>
  </HeadingPairs>
  <TitlesOfParts>
    <vt:vector size="15" baseType="lpstr">
      <vt:lpstr>AANVRAAG</vt:lpstr>
      <vt:lpstr>DEELNEMERSLIJST</vt:lpstr>
      <vt:lpstr>GESTOPTE PRAKTIJKEN</vt:lpstr>
      <vt:lpstr>HULPBLAD GEM. TARIEF E-HEALTH</vt:lpstr>
      <vt:lpstr>BEHEER</vt:lpstr>
      <vt:lpstr>Aanvraagformulier</vt:lpstr>
      <vt:lpstr>AANVRAAG!Afdrukbereik</vt:lpstr>
      <vt:lpstr>DEELNEMERSLIJST!Afdrukbereik</vt:lpstr>
      <vt:lpstr>'GESTOPTE PRAKTIJKEN'!Afdrukbereik</vt:lpstr>
      <vt:lpstr>Jaar</vt:lpstr>
      <vt:lpstr>max_tarief_CET</vt:lpstr>
      <vt:lpstr>max_tarief_regulier</vt:lpstr>
      <vt:lpstr>normpraktijk</vt:lpstr>
      <vt:lpstr>normuren_regulier</vt:lpstr>
      <vt:lpstr>Versie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 GGZ Aanvraag-wijzigingsformulier</dc:title>
  <dc:subject>U kunt met dit formulierde benodigde wijzigingen voor de POH-GGZ doorgeven.</dc:subject>
  <dc:creator/>
  <cp:lastModifiedBy/>
  <dcterms:created xsi:type="dcterms:W3CDTF">2006-09-26T08:55:29Z</dcterms:created>
  <dcterms:modified xsi:type="dcterms:W3CDTF">2023-08-31T14:19:37Z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