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/>
  <xr:revisionPtr revIDLastSave="0" documentId="8_{6CF0A1E1-3374-48A9-BAE5-F19A11DDFF34}" xr6:coauthVersionLast="47" xr6:coauthVersionMax="47" xr10:uidLastSave="{00000000-0000-0000-0000-000000000000}"/>
  <workbookProtection workbookAlgorithmName="SHA-512" workbookHashValue="aHXg6ywGMpVj8jaanXxdbVDPL9cAX+YORxD/E0PHrl2WCP7HDfFpu7Bg1/AQCmyfWsj/g3P8J9Ijv04Z3hUY8Q==" workbookSaltValue="ex6mxPpbN05FLPdFoIes2g==" workbookSpinCount="100000" lockStructure="1"/>
  <bookViews>
    <workbookView xWindow="28680" yWindow="-120" windowWidth="29040" windowHeight="17640" xr2:uid="{C420267B-1A46-4B03-B69E-AA0EDD44FC66}"/>
  </bookViews>
  <sheets>
    <sheet name="AANVRAAG" sheetId="4" r:id="rId1"/>
    <sheet name="DEELNEMERSLIJST" sheetId="1" r:id="rId2"/>
    <sheet name="GESTOPTE PRAKTIJKEN" sheetId="5" r:id="rId3"/>
    <sheet name="BEHEER" sheetId="2" state="hidden" r:id="rId4"/>
  </sheets>
  <externalReferences>
    <externalReference r:id="rId5"/>
    <externalReference r:id="rId6"/>
  </externalReferences>
  <definedNames>
    <definedName name="aantal_patiënten_norm">[1]BEHEER!$C$4</definedName>
    <definedName name="aantal_patiënten_werkelijk">[1]AANVRAAG!$C$79</definedName>
    <definedName name="aantal_uren_facilitering">[1]AANVRAAG!#REF!</definedName>
    <definedName name="aantal_uren_norm">[1]BEHEER!$C$3</definedName>
    <definedName name="aantal_uren_norm_regulier">[1]BEHEER!$C$10</definedName>
    <definedName name="aantal_uren_regulier">[1]AANVRAAG!$C$80</definedName>
    <definedName name="Aanvraagformulier">[2]BEHEER!$B$2</definedName>
    <definedName name="_xlnm.Print_Area" localSheetId="0">AANVRAAG!$A:$D</definedName>
    <definedName name="_xlnm.Print_Area" localSheetId="2">'GESTOPTE PRAKTIJKEN'!$A:$B</definedName>
    <definedName name="bedrag_maximaal_facilitering">[1]AANVRAAG!#REF!</definedName>
    <definedName name="Jaar">[2]BEHEER!$B$3</definedName>
    <definedName name="jaarT">BEHEER!$B$2</definedName>
    <definedName name="max_tarief_CET">[2]BEHEER!$B$13</definedName>
    <definedName name="max_tarief_regulier">[2]BEHEER!$B$9</definedName>
    <definedName name="normpraktijk">[2]BEHEER!$B$7</definedName>
    <definedName name="normuren_regulier">[2]BEHEER!$B$8</definedName>
    <definedName name="percentage_facilitering_norm">[1]BEHEER!$C$7</definedName>
    <definedName name="percentage_regulier_norm">[1]BEHEER!$C$6</definedName>
    <definedName name="prestatie">BEHEER!$B$1</definedName>
    <definedName name="tarief_maximaal">[1]BEHEER!$C$5</definedName>
    <definedName name="tarief_maximaal_facilitering">[1]BEHEER!$C$9</definedName>
    <definedName name="tarief_maximaal_regulier">[1]BEHEER!$C$8</definedName>
    <definedName name="tarief_maximum_kwartaal">[1]BEHEER!$C$12</definedName>
    <definedName name="Versie" localSheetId="2">[2]BEHEER!$B$4</definedName>
    <definedName name="versie">BEHEER!$B$3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7" i="4"/>
  <c r="B7" i="4"/>
  <c r="A7" i="4"/>
  <c r="C89" i="2"/>
  <c r="B89" i="2" s="1"/>
  <c r="C88" i="2"/>
  <c r="B88" i="2" s="1"/>
  <c r="F102" i="1"/>
  <c r="G102" i="1"/>
  <c r="H102" i="1" s="1"/>
  <c r="I102" i="1" s="1"/>
  <c r="F103" i="1"/>
  <c r="G103" i="1"/>
  <c r="H103" i="1" s="1"/>
  <c r="I103" i="1" s="1"/>
  <c r="F104" i="1"/>
  <c r="G104" i="1"/>
  <c r="F105" i="1"/>
  <c r="G105" i="1"/>
  <c r="H105" i="1" s="1"/>
  <c r="I105" i="1" s="1"/>
  <c r="F106" i="1"/>
  <c r="G106" i="1"/>
  <c r="H106" i="1" s="1"/>
  <c r="I106" i="1" s="1"/>
  <c r="J106" i="1" s="1"/>
  <c r="F107" i="1"/>
  <c r="G107" i="1"/>
  <c r="H107" i="1" s="1"/>
  <c r="I107" i="1" s="1"/>
  <c r="J107" i="1" s="1"/>
  <c r="F108" i="1"/>
  <c r="G108" i="1"/>
  <c r="F109" i="1"/>
  <c r="G109" i="1"/>
  <c r="F110" i="1"/>
  <c r="G110" i="1"/>
  <c r="H110" i="1" s="1"/>
  <c r="I110" i="1" s="1"/>
  <c r="F111" i="1"/>
  <c r="G111" i="1"/>
  <c r="H111" i="1" s="1"/>
  <c r="I111" i="1" s="1"/>
  <c r="F112" i="1"/>
  <c r="G112" i="1"/>
  <c r="F113" i="1"/>
  <c r="G113" i="1"/>
  <c r="F114" i="1"/>
  <c r="G114" i="1"/>
  <c r="H114" i="1" s="1"/>
  <c r="I114" i="1" s="1"/>
  <c r="J114" i="1" s="1"/>
  <c r="F115" i="1"/>
  <c r="G115" i="1"/>
  <c r="F116" i="1"/>
  <c r="G116" i="1"/>
  <c r="F117" i="1"/>
  <c r="G117" i="1"/>
  <c r="F118" i="1"/>
  <c r="G118" i="1"/>
  <c r="H118" i="1" s="1"/>
  <c r="I118" i="1" s="1"/>
  <c r="F119" i="1"/>
  <c r="G119" i="1"/>
  <c r="H119" i="1" s="1"/>
  <c r="I119" i="1" s="1"/>
  <c r="F120" i="1"/>
  <c r="G120" i="1"/>
  <c r="F121" i="1"/>
  <c r="G121" i="1"/>
  <c r="H121" i="1" s="1"/>
  <c r="I121" i="1" s="1"/>
  <c r="F122" i="1"/>
  <c r="G122" i="1"/>
  <c r="F123" i="1"/>
  <c r="G123" i="1"/>
  <c r="H123" i="1" s="1"/>
  <c r="I123" i="1" s="1"/>
  <c r="J123" i="1" s="1"/>
  <c r="F124" i="1"/>
  <c r="H124" i="1" s="1"/>
  <c r="I124" i="1" s="1"/>
  <c r="J124" i="1" s="1"/>
  <c r="G124" i="1"/>
  <c r="F125" i="1"/>
  <c r="G125" i="1"/>
  <c r="F126" i="1"/>
  <c r="H126" i="1" s="1"/>
  <c r="I126" i="1" s="1"/>
  <c r="G126" i="1"/>
  <c r="F127" i="1"/>
  <c r="G127" i="1"/>
  <c r="H127" i="1" s="1"/>
  <c r="I127" i="1" s="1"/>
  <c r="F128" i="1"/>
  <c r="G128" i="1"/>
  <c r="F129" i="1"/>
  <c r="G129" i="1"/>
  <c r="F130" i="1"/>
  <c r="G130" i="1"/>
  <c r="H130" i="1" s="1"/>
  <c r="I130" i="1" s="1"/>
  <c r="J130" i="1" s="1"/>
  <c r="F131" i="1"/>
  <c r="G131" i="1"/>
  <c r="F132" i="1"/>
  <c r="G132" i="1"/>
  <c r="F133" i="1"/>
  <c r="G133" i="1"/>
  <c r="H133" i="1" s="1"/>
  <c r="I133" i="1" s="1"/>
  <c r="J133" i="1" s="1"/>
  <c r="F134" i="1"/>
  <c r="G134" i="1"/>
  <c r="H134" i="1" s="1"/>
  <c r="I134" i="1" s="1"/>
  <c r="F135" i="1"/>
  <c r="G135" i="1"/>
  <c r="H135" i="1" s="1"/>
  <c r="I135" i="1" s="1"/>
  <c r="F136" i="1"/>
  <c r="G136" i="1"/>
  <c r="F137" i="1"/>
  <c r="G137" i="1"/>
  <c r="H137" i="1" s="1"/>
  <c r="I137" i="1" s="1"/>
  <c r="F138" i="1"/>
  <c r="G138" i="1"/>
  <c r="F139" i="1"/>
  <c r="G139" i="1"/>
  <c r="F140" i="1"/>
  <c r="G140" i="1"/>
  <c r="H140" i="1" s="1"/>
  <c r="I140" i="1" s="1"/>
  <c r="J140" i="1" s="1"/>
  <c r="F141" i="1"/>
  <c r="G141" i="1"/>
  <c r="F142" i="1"/>
  <c r="G142" i="1"/>
  <c r="H142" i="1" s="1"/>
  <c r="I142" i="1" s="1"/>
  <c r="F143" i="1"/>
  <c r="G143" i="1"/>
  <c r="H143" i="1" s="1"/>
  <c r="I143" i="1" s="1"/>
  <c r="F144" i="1"/>
  <c r="G144" i="1"/>
  <c r="F145" i="1"/>
  <c r="G145" i="1"/>
  <c r="F146" i="1"/>
  <c r="G146" i="1"/>
  <c r="H146" i="1" s="1"/>
  <c r="I146" i="1" s="1"/>
  <c r="J146" i="1" s="1"/>
  <c r="F147" i="1"/>
  <c r="G147" i="1"/>
  <c r="F148" i="1"/>
  <c r="G148" i="1"/>
  <c r="H148" i="1" s="1"/>
  <c r="I148" i="1" s="1"/>
  <c r="J148" i="1" s="1"/>
  <c r="F149" i="1"/>
  <c r="G149" i="1"/>
  <c r="F150" i="1"/>
  <c r="H150" i="1" s="1"/>
  <c r="I150" i="1" s="1"/>
  <c r="G150" i="1"/>
  <c r="F151" i="1"/>
  <c r="G151" i="1"/>
  <c r="H151" i="1" s="1"/>
  <c r="I151" i="1" s="1"/>
  <c r="F152" i="1"/>
  <c r="G152" i="1"/>
  <c r="F153" i="1"/>
  <c r="G153" i="1"/>
  <c r="F154" i="1"/>
  <c r="G154" i="1"/>
  <c r="F155" i="1"/>
  <c r="G155" i="1"/>
  <c r="F156" i="1"/>
  <c r="G156" i="1"/>
  <c r="H156" i="1" s="1"/>
  <c r="I156" i="1" s="1"/>
  <c r="J156" i="1" s="1"/>
  <c r="F157" i="1"/>
  <c r="G157" i="1"/>
  <c r="H157" i="1" s="1"/>
  <c r="I157" i="1" s="1"/>
  <c r="J157" i="1" s="1"/>
  <c r="F158" i="1"/>
  <c r="H158" i="1" s="1"/>
  <c r="I158" i="1" s="1"/>
  <c r="G158" i="1"/>
  <c r="F159" i="1"/>
  <c r="G159" i="1"/>
  <c r="H159" i="1" s="1"/>
  <c r="I159" i="1" s="1"/>
  <c r="J159" i="1" s="1"/>
  <c r="F160" i="1"/>
  <c r="G160" i="1"/>
  <c r="F161" i="1"/>
  <c r="G161" i="1"/>
  <c r="F162" i="1"/>
  <c r="G162" i="1"/>
  <c r="H162" i="1" s="1"/>
  <c r="I162" i="1" s="1"/>
  <c r="J162" i="1" s="1"/>
  <c r="F163" i="1"/>
  <c r="G163" i="1"/>
  <c r="F164" i="1"/>
  <c r="H164" i="1" s="1"/>
  <c r="I164" i="1" s="1"/>
  <c r="J164" i="1" s="1"/>
  <c r="G164" i="1"/>
  <c r="F165" i="1"/>
  <c r="G165" i="1"/>
  <c r="F166" i="1"/>
  <c r="G166" i="1"/>
  <c r="F167" i="1"/>
  <c r="G167" i="1"/>
  <c r="H167" i="1" s="1"/>
  <c r="I167" i="1" s="1"/>
  <c r="J167" i="1" s="1"/>
  <c r="F168" i="1"/>
  <c r="G168" i="1"/>
  <c r="F169" i="1"/>
  <c r="G169" i="1"/>
  <c r="F170" i="1"/>
  <c r="G170" i="1"/>
  <c r="H170" i="1" s="1"/>
  <c r="I170" i="1" s="1"/>
  <c r="J170" i="1" s="1"/>
  <c r="F171" i="1"/>
  <c r="G171" i="1"/>
  <c r="F172" i="1"/>
  <c r="G172" i="1"/>
  <c r="H172" i="1" s="1"/>
  <c r="I172" i="1" s="1"/>
  <c r="J172" i="1" s="1"/>
  <c r="F173" i="1"/>
  <c r="G173" i="1"/>
  <c r="H173" i="1" s="1"/>
  <c r="I173" i="1" s="1"/>
  <c r="J173" i="1" s="1"/>
  <c r="F174" i="1"/>
  <c r="G174" i="1"/>
  <c r="F175" i="1"/>
  <c r="H175" i="1" s="1"/>
  <c r="I175" i="1" s="1"/>
  <c r="J175" i="1" s="1"/>
  <c r="G175" i="1"/>
  <c r="F176" i="1"/>
  <c r="G176" i="1"/>
  <c r="F177" i="1"/>
  <c r="G177" i="1"/>
  <c r="F178" i="1"/>
  <c r="G178" i="1"/>
  <c r="F179" i="1"/>
  <c r="G179" i="1"/>
  <c r="F180" i="1"/>
  <c r="G180" i="1"/>
  <c r="H180" i="1" s="1"/>
  <c r="I180" i="1" s="1"/>
  <c r="J180" i="1" s="1"/>
  <c r="F181" i="1"/>
  <c r="G181" i="1"/>
  <c r="H181" i="1" s="1"/>
  <c r="I181" i="1" s="1"/>
  <c r="J181" i="1" s="1"/>
  <c r="F182" i="1"/>
  <c r="H182" i="1" s="1"/>
  <c r="I182" i="1" s="1"/>
  <c r="G182" i="1"/>
  <c r="F183" i="1"/>
  <c r="G183" i="1"/>
  <c r="H183" i="1"/>
  <c r="I183" i="1" s="1"/>
  <c r="J183" i="1" s="1"/>
  <c r="F184" i="1"/>
  <c r="G184" i="1"/>
  <c r="F185" i="1"/>
  <c r="G185" i="1"/>
  <c r="H185" i="1" s="1"/>
  <c r="I185" i="1" s="1"/>
  <c r="F186" i="1"/>
  <c r="G186" i="1"/>
  <c r="F187" i="1"/>
  <c r="G187" i="1"/>
  <c r="H187" i="1" s="1"/>
  <c r="I187" i="1" s="1"/>
  <c r="F188" i="1"/>
  <c r="H188" i="1" s="1"/>
  <c r="I188" i="1" s="1"/>
  <c r="J188" i="1" s="1"/>
  <c r="G188" i="1"/>
  <c r="F189" i="1"/>
  <c r="G189" i="1"/>
  <c r="F190" i="1"/>
  <c r="H190" i="1" s="1"/>
  <c r="I190" i="1" s="1"/>
  <c r="G190" i="1"/>
  <c r="F191" i="1"/>
  <c r="G191" i="1"/>
  <c r="H191" i="1" s="1"/>
  <c r="I191" i="1" s="1"/>
  <c r="F192" i="1"/>
  <c r="G192" i="1"/>
  <c r="F193" i="1"/>
  <c r="G193" i="1"/>
  <c r="F194" i="1"/>
  <c r="G194" i="1"/>
  <c r="F195" i="1"/>
  <c r="G195" i="1"/>
  <c r="F196" i="1"/>
  <c r="G196" i="1"/>
  <c r="H196" i="1" s="1"/>
  <c r="I196" i="1" s="1"/>
  <c r="J196" i="1" s="1"/>
  <c r="F197" i="1"/>
  <c r="G197" i="1"/>
  <c r="H197" i="1" s="1"/>
  <c r="I197" i="1" s="1"/>
  <c r="J197" i="1" s="1"/>
  <c r="F198" i="1"/>
  <c r="H198" i="1" s="1"/>
  <c r="I198" i="1" s="1"/>
  <c r="G198" i="1"/>
  <c r="F199" i="1"/>
  <c r="G199" i="1"/>
  <c r="H199" i="1"/>
  <c r="I199" i="1" s="1"/>
  <c r="F200" i="1"/>
  <c r="G200" i="1"/>
  <c r="F201" i="1"/>
  <c r="G201" i="1"/>
  <c r="F202" i="1"/>
  <c r="G202" i="1"/>
  <c r="F203" i="1"/>
  <c r="G203" i="1"/>
  <c r="H203" i="1" s="1"/>
  <c r="I203" i="1" s="1"/>
  <c r="J203" i="1" s="1"/>
  <c r="F204" i="1"/>
  <c r="G204" i="1"/>
  <c r="H204" i="1" s="1"/>
  <c r="I204" i="1" s="1"/>
  <c r="J204" i="1" s="1"/>
  <c r="F205" i="1"/>
  <c r="G205" i="1"/>
  <c r="H205" i="1" s="1"/>
  <c r="I205" i="1" s="1"/>
  <c r="J205" i="1" s="1"/>
  <c r="F206" i="1"/>
  <c r="G206" i="1"/>
  <c r="H206" i="1"/>
  <c r="I206" i="1" s="1"/>
  <c r="F207" i="1"/>
  <c r="G207" i="1"/>
  <c r="H207" i="1" s="1"/>
  <c r="I207" i="1" s="1"/>
  <c r="F208" i="1"/>
  <c r="G208" i="1"/>
  <c r="F209" i="1"/>
  <c r="G209" i="1"/>
  <c r="H209" i="1" s="1"/>
  <c r="I209" i="1" s="1"/>
  <c r="F210" i="1"/>
  <c r="G210" i="1"/>
  <c r="F211" i="1"/>
  <c r="G211" i="1"/>
  <c r="F212" i="1"/>
  <c r="G212" i="1"/>
  <c r="H212" i="1" s="1"/>
  <c r="I212" i="1" s="1"/>
  <c r="J212" i="1" s="1"/>
  <c r="F213" i="1"/>
  <c r="G213" i="1"/>
  <c r="H213" i="1" s="1"/>
  <c r="I213" i="1" s="1"/>
  <c r="J213" i="1" s="1"/>
  <c r="F214" i="1"/>
  <c r="H214" i="1" s="1"/>
  <c r="I214" i="1" s="1"/>
  <c r="G214" i="1"/>
  <c r="F215" i="1"/>
  <c r="G215" i="1"/>
  <c r="H215" i="1" s="1"/>
  <c r="I215" i="1" s="1"/>
  <c r="F216" i="1"/>
  <c r="G216" i="1"/>
  <c r="F217" i="1"/>
  <c r="G217" i="1"/>
  <c r="F218" i="1"/>
  <c r="G218" i="1"/>
  <c r="F219" i="1"/>
  <c r="G219" i="1"/>
  <c r="F220" i="1"/>
  <c r="G220" i="1"/>
  <c r="F221" i="1"/>
  <c r="G221" i="1"/>
  <c r="H221" i="1" s="1"/>
  <c r="I221" i="1" s="1"/>
  <c r="J221" i="1" s="1"/>
  <c r="F222" i="1"/>
  <c r="G222" i="1"/>
  <c r="F223" i="1"/>
  <c r="H223" i="1" s="1"/>
  <c r="I223" i="1" s="1"/>
  <c r="G223" i="1"/>
  <c r="F224" i="1"/>
  <c r="G224" i="1"/>
  <c r="F225" i="1"/>
  <c r="G225" i="1"/>
  <c r="F226" i="1"/>
  <c r="G226" i="1"/>
  <c r="H226" i="1" s="1"/>
  <c r="I226" i="1" s="1"/>
  <c r="J226" i="1" s="1"/>
  <c r="F227" i="1"/>
  <c r="G227" i="1"/>
  <c r="H227" i="1" s="1"/>
  <c r="I227" i="1" s="1"/>
  <c r="J227" i="1" s="1"/>
  <c r="F228" i="1"/>
  <c r="H228" i="1" s="1"/>
  <c r="I228" i="1" s="1"/>
  <c r="J228" i="1" s="1"/>
  <c r="G228" i="1"/>
  <c r="F229" i="1"/>
  <c r="G229" i="1"/>
  <c r="F230" i="1"/>
  <c r="G230" i="1"/>
  <c r="F231" i="1"/>
  <c r="G231" i="1"/>
  <c r="H231" i="1" s="1"/>
  <c r="I231" i="1" s="1"/>
  <c r="J231" i="1" s="1"/>
  <c r="F232" i="1"/>
  <c r="G232" i="1"/>
  <c r="F233" i="1"/>
  <c r="G233" i="1"/>
  <c r="F234" i="1"/>
  <c r="G234" i="1"/>
  <c r="F235" i="1"/>
  <c r="G235" i="1"/>
  <c r="F236" i="1"/>
  <c r="G236" i="1"/>
  <c r="H236" i="1" s="1"/>
  <c r="I236" i="1" s="1"/>
  <c r="J236" i="1" s="1"/>
  <c r="F237" i="1"/>
  <c r="G237" i="1"/>
  <c r="F238" i="1"/>
  <c r="G238" i="1"/>
  <c r="F239" i="1"/>
  <c r="G239" i="1"/>
  <c r="H239" i="1"/>
  <c r="I239" i="1" s="1"/>
  <c r="J239" i="1" s="1"/>
  <c r="F240" i="1"/>
  <c r="G240" i="1"/>
  <c r="F241" i="1"/>
  <c r="G241" i="1"/>
  <c r="F242" i="1"/>
  <c r="G242" i="1"/>
  <c r="F243" i="1"/>
  <c r="G243" i="1"/>
  <c r="F244" i="1"/>
  <c r="G244" i="1"/>
  <c r="F245" i="1"/>
  <c r="G245" i="1"/>
  <c r="H245" i="1" s="1"/>
  <c r="I245" i="1" s="1"/>
  <c r="J245" i="1" s="1"/>
  <c r="F246" i="1"/>
  <c r="G246" i="1"/>
  <c r="H246" i="1"/>
  <c r="I246" i="1" s="1"/>
  <c r="F247" i="1"/>
  <c r="G247" i="1"/>
  <c r="H247" i="1" s="1"/>
  <c r="I247" i="1" s="1"/>
  <c r="J247" i="1" s="1"/>
  <c r="F248" i="1"/>
  <c r="G248" i="1"/>
  <c r="F249" i="1"/>
  <c r="G249" i="1"/>
  <c r="F250" i="1"/>
  <c r="G250" i="1"/>
  <c r="F251" i="1"/>
  <c r="G251" i="1"/>
  <c r="F252" i="1"/>
  <c r="G252" i="1"/>
  <c r="H252" i="1" s="1"/>
  <c r="I252" i="1" s="1"/>
  <c r="J252" i="1" s="1"/>
  <c r="F253" i="1"/>
  <c r="G253" i="1"/>
  <c r="F254" i="1"/>
  <c r="H254" i="1" s="1"/>
  <c r="I254" i="1" s="1"/>
  <c r="G254" i="1"/>
  <c r="F255" i="1"/>
  <c r="G255" i="1"/>
  <c r="H255" i="1" s="1"/>
  <c r="I255" i="1" s="1"/>
  <c r="J255" i="1" s="1"/>
  <c r="F256" i="1"/>
  <c r="G256" i="1"/>
  <c r="H256" i="1" s="1"/>
  <c r="I256" i="1" s="1"/>
  <c r="F257" i="1"/>
  <c r="G257" i="1"/>
  <c r="F258" i="1"/>
  <c r="G258" i="1"/>
  <c r="F259" i="1"/>
  <c r="G259" i="1"/>
  <c r="F260" i="1"/>
  <c r="G260" i="1"/>
  <c r="H260" i="1" s="1"/>
  <c r="I260" i="1" s="1"/>
  <c r="J260" i="1" s="1"/>
  <c r="F261" i="1"/>
  <c r="G261" i="1"/>
  <c r="H261" i="1" s="1"/>
  <c r="I261" i="1" s="1"/>
  <c r="J261" i="1" s="1"/>
  <c r="F262" i="1"/>
  <c r="H262" i="1" s="1"/>
  <c r="I262" i="1" s="1"/>
  <c r="G262" i="1"/>
  <c r="F263" i="1"/>
  <c r="G263" i="1"/>
  <c r="H263" i="1" s="1"/>
  <c r="I263" i="1" s="1"/>
  <c r="F264" i="1"/>
  <c r="G264" i="1"/>
  <c r="F265" i="1"/>
  <c r="G265" i="1"/>
  <c r="F266" i="1"/>
  <c r="G266" i="1"/>
  <c r="H266" i="1" s="1"/>
  <c r="I266" i="1" s="1"/>
  <c r="J266" i="1" s="1"/>
  <c r="F267" i="1"/>
  <c r="G267" i="1"/>
  <c r="F268" i="1"/>
  <c r="H268" i="1" s="1"/>
  <c r="I268" i="1" s="1"/>
  <c r="J268" i="1" s="1"/>
  <c r="G268" i="1"/>
  <c r="F269" i="1"/>
  <c r="G269" i="1"/>
  <c r="F270" i="1"/>
  <c r="G270" i="1"/>
  <c r="H270" i="1" s="1"/>
  <c r="I270" i="1" s="1"/>
  <c r="F271" i="1"/>
  <c r="H271" i="1" s="1"/>
  <c r="I271" i="1" s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H277" i="1" s="1"/>
  <c r="I277" i="1" s="1"/>
  <c r="J277" i="1" s="1"/>
  <c r="F278" i="1"/>
  <c r="G278" i="1"/>
  <c r="H278" i="1" s="1"/>
  <c r="I278" i="1" s="1"/>
  <c r="F279" i="1"/>
  <c r="G279" i="1"/>
  <c r="H279" i="1" s="1"/>
  <c r="I279" i="1" s="1"/>
  <c r="J279" i="1" s="1"/>
  <c r="F280" i="1"/>
  <c r="G280" i="1"/>
  <c r="F281" i="1"/>
  <c r="G281" i="1"/>
  <c r="F282" i="1"/>
  <c r="G282" i="1"/>
  <c r="H282" i="1" s="1"/>
  <c r="I282" i="1" s="1"/>
  <c r="J282" i="1" s="1"/>
  <c r="F283" i="1"/>
  <c r="G283" i="1"/>
  <c r="H283" i="1" s="1"/>
  <c r="I283" i="1" s="1"/>
  <c r="J283" i="1" s="1"/>
  <c r="F284" i="1"/>
  <c r="G284" i="1"/>
  <c r="H284" i="1" s="1"/>
  <c r="I284" i="1" s="1"/>
  <c r="J284" i="1" s="1"/>
  <c r="F285" i="1"/>
  <c r="G285" i="1"/>
  <c r="F286" i="1"/>
  <c r="G286" i="1"/>
  <c r="H286" i="1" s="1"/>
  <c r="I286" i="1" s="1"/>
  <c r="F287" i="1"/>
  <c r="H287" i="1" s="1"/>
  <c r="I287" i="1" s="1"/>
  <c r="J287" i="1" s="1"/>
  <c r="G287" i="1"/>
  <c r="F288" i="1"/>
  <c r="G288" i="1"/>
  <c r="F289" i="1"/>
  <c r="G289" i="1"/>
  <c r="F290" i="1"/>
  <c r="G290" i="1"/>
  <c r="H290" i="1" s="1"/>
  <c r="I290" i="1" s="1"/>
  <c r="J290" i="1" s="1"/>
  <c r="F291" i="1"/>
  <c r="G291" i="1"/>
  <c r="H291" i="1" s="1"/>
  <c r="I291" i="1" s="1"/>
  <c r="F292" i="1"/>
  <c r="H292" i="1" s="1"/>
  <c r="I292" i="1" s="1"/>
  <c r="J292" i="1" s="1"/>
  <c r="G292" i="1"/>
  <c r="F293" i="1"/>
  <c r="G293" i="1"/>
  <c r="F294" i="1"/>
  <c r="G294" i="1"/>
  <c r="F295" i="1"/>
  <c r="G295" i="1"/>
  <c r="H295" i="1" s="1"/>
  <c r="I295" i="1" s="1"/>
  <c r="J295" i="1" s="1"/>
  <c r="F296" i="1"/>
  <c r="G296" i="1"/>
  <c r="F297" i="1"/>
  <c r="G297" i="1"/>
  <c r="F298" i="1"/>
  <c r="H298" i="1" s="1"/>
  <c r="I298" i="1" s="1"/>
  <c r="J298" i="1" s="1"/>
  <c r="G298" i="1"/>
  <c r="F299" i="1"/>
  <c r="G299" i="1"/>
  <c r="F300" i="1"/>
  <c r="G300" i="1"/>
  <c r="H300" i="1" s="1"/>
  <c r="I300" i="1" s="1"/>
  <c r="J300" i="1" s="1"/>
  <c r="F301" i="1"/>
  <c r="G301" i="1"/>
  <c r="F302" i="1"/>
  <c r="G302" i="1"/>
  <c r="F303" i="1"/>
  <c r="G303" i="1"/>
  <c r="H303" i="1"/>
  <c r="I303" i="1" s="1"/>
  <c r="J303" i="1" s="1"/>
  <c r="F304" i="1"/>
  <c r="G304" i="1"/>
  <c r="F305" i="1"/>
  <c r="G305" i="1"/>
  <c r="H305" i="1" s="1"/>
  <c r="I305" i="1" s="1"/>
  <c r="F306" i="1"/>
  <c r="G306" i="1"/>
  <c r="H306" i="1" s="1"/>
  <c r="I306" i="1" s="1"/>
  <c r="J306" i="1" s="1"/>
  <c r="F307" i="1"/>
  <c r="G307" i="1"/>
  <c r="F308" i="1"/>
  <c r="G308" i="1"/>
  <c r="H308" i="1" s="1"/>
  <c r="I308" i="1" s="1"/>
  <c r="J308" i="1" s="1"/>
  <c r="F309" i="1"/>
  <c r="G309" i="1"/>
  <c r="F310" i="1"/>
  <c r="H310" i="1" s="1"/>
  <c r="I310" i="1" s="1"/>
  <c r="G310" i="1"/>
  <c r="F311" i="1"/>
  <c r="H311" i="1" s="1"/>
  <c r="I311" i="1" s="1"/>
  <c r="J311" i="1" s="1"/>
  <c r="G311" i="1"/>
  <c r="F312" i="1"/>
  <c r="G312" i="1"/>
  <c r="F313" i="1"/>
  <c r="G313" i="1"/>
  <c r="H313" i="1" s="1"/>
  <c r="I313" i="1" s="1"/>
  <c r="F314" i="1"/>
  <c r="G314" i="1"/>
  <c r="F315" i="1"/>
  <c r="G315" i="1"/>
  <c r="F316" i="1"/>
  <c r="G316" i="1"/>
  <c r="H316" i="1" s="1"/>
  <c r="I316" i="1" s="1"/>
  <c r="J316" i="1" s="1"/>
  <c r="F317" i="1"/>
  <c r="G317" i="1"/>
  <c r="F318" i="1"/>
  <c r="G318" i="1"/>
  <c r="F319" i="1"/>
  <c r="G319" i="1"/>
  <c r="H319" i="1"/>
  <c r="I319" i="1" s="1"/>
  <c r="J319" i="1" s="1"/>
  <c r="F320" i="1"/>
  <c r="G320" i="1"/>
  <c r="F321" i="1"/>
  <c r="G321" i="1"/>
  <c r="F322" i="1"/>
  <c r="G322" i="1"/>
  <c r="F323" i="1"/>
  <c r="G323" i="1"/>
  <c r="H323" i="1" s="1"/>
  <c r="I323" i="1" s="1"/>
  <c r="F324" i="1"/>
  <c r="G324" i="1"/>
  <c r="H324" i="1" s="1"/>
  <c r="I324" i="1" s="1"/>
  <c r="J324" i="1" s="1"/>
  <c r="F325" i="1"/>
  <c r="G325" i="1"/>
  <c r="H325" i="1" s="1"/>
  <c r="I325" i="1" s="1"/>
  <c r="J325" i="1" s="1"/>
  <c r="F326" i="1"/>
  <c r="H326" i="1" s="1"/>
  <c r="I326" i="1" s="1"/>
  <c r="G326" i="1"/>
  <c r="F327" i="1"/>
  <c r="H327" i="1" s="1"/>
  <c r="I327" i="1" s="1"/>
  <c r="J327" i="1" s="1"/>
  <c r="G327" i="1"/>
  <c r="F328" i="1"/>
  <c r="H328" i="1" s="1"/>
  <c r="I328" i="1" s="1"/>
  <c r="J328" i="1" s="1"/>
  <c r="G328" i="1"/>
  <c r="F329" i="1"/>
  <c r="H329" i="1" s="1"/>
  <c r="I329" i="1" s="1"/>
  <c r="G329" i="1"/>
  <c r="F330" i="1"/>
  <c r="G330" i="1"/>
  <c r="F331" i="1"/>
  <c r="G331" i="1"/>
  <c r="F332" i="1"/>
  <c r="G332" i="1"/>
  <c r="H332" i="1" s="1"/>
  <c r="I332" i="1" s="1"/>
  <c r="J332" i="1" s="1"/>
  <c r="F333" i="1"/>
  <c r="G333" i="1"/>
  <c r="F334" i="1"/>
  <c r="H334" i="1" s="1"/>
  <c r="I334" i="1" s="1"/>
  <c r="J334" i="1" s="1"/>
  <c r="G334" i="1"/>
  <c r="F335" i="1"/>
  <c r="G335" i="1"/>
  <c r="F336" i="1"/>
  <c r="G336" i="1"/>
  <c r="H336" i="1" s="1"/>
  <c r="I336" i="1" s="1"/>
  <c r="J336" i="1" s="1"/>
  <c r="F337" i="1"/>
  <c r="H337" i="1" s="1"/>
  <c r="I337" i="1" s="1"/>
  <c r="G337" i="1"/>
  <c r="F338" i="1"/>
  <c r="G338" i="1"/>
  <c r="F339" i="1"/>
  <c r="G339" i="1"/>
  <c r="F340" i="1"/>
  <c r="G340" i="1"/>
  <c r="F341" i="1"/>
  <c r="H341" i="1" s="1"/>
  <c r="I341" i="1" s="1"/>
  <c r="J341" i="1" s="1"/>
  <c r="G341" i="1"/>
  <c r="F342" i="1"/>
  <c r="G342" i="1"/>
  <c r="H342" i="1" s="1"/>
  <c r="I342" i="1" s="1"/>
  <c r="J342" i="1" s="1"/>
  <c r="F343" i="1"/>
  <c r="G343" i="1"/>
  <c r="H343" i="1" s="1"/>
  <c r="I343" i="1" s="1"/>
  <c r="F344" i="1"/>
  <c r="H344" i="1" s="1"/>
  <c r="I344" i="1" s="1"/>
  <c r="G344" i="1"/>
  <c r="F345" i="1"/>
  <c r="G345" i="1"/>
  <c r="F346" i="1"/>
  <c r="G346" i="1"/>
  <c r="F347" i="1"/>
  <c r="G347" i="1"/>
  <c r="F348" i="1"/>
  <c r="G348" i="1"/>
  <c r="F349" i="1"/>
  <c r="G349" i="1"/>
  <c r="H349" i="1" s="1"/>
  <c r="I349" i="1" s="1"/>
  <c r="J349" i="1" s="1"/>
  <c r="F350" i="1"/>
  <c r="G350" i="1"/>
  <c r="F351" i="1"/>
  <c r="H351" i="1" s="1"/>
  <c r="I351" i="1" s="1"/>
  <c r="G351" i="1"/>
  <c r="F352" i="1"/>
  <c r="H352" i="1" s="1"/>
  <c r="I352" i="1" s="1"/>
  <c r="G352" i="1"/>
  <c r="F353" i="1"/>
  <c r="G353" i="1"/>
  <c r="H353" i="1" s="1"/>
  <c r="I353" i="1" s="1"/>
  <c r="F354" i="1"/>
  <c r="G354" i="1"/>
  <c r="F355" i="1"/>
  <c r="G355" i="1"/>
  <c r="F356" i="1"/>
  <c r="G356" i="1"/>
  <c r="F357" i="1"/>
  <c r="G357" i="1"/>
  <c r="H357" i="1" s="1"/>
  <c r="I357" i="1" s="1"/>
  <c r="J357" i="1" s="1"/>
  <c r="F358" i="1"/>
  <c r="G358" i="1"/>
  <c r="H358" i="1" s="1"/>
  <c r="I358" i="1" s="1"/>
  <c r="J358" i="1" s="1"/>
  <c r="F359" i="1"/>
  <c r="G359" i="1"/>
  <c r="F360" i="1"/>
  <c r="G360" i="1"/>
  <c r="H360" i="1"/>
  <c r="I360" i="1" s="1"/>
  <c r="J360" i="1" s="1"/>
  <c r="F361" i="1"/>
  <c r="G361" i="1"/>
  <c r="F362" i="1"/>
  <c r="G362" i="1"/>
  <c r="F363" i="1"/>
  <c r="G363" i="1"/>
  <c r="F364" i="1"/>
  <c r="G364" i="1"/>
  <c r="H364" i="1" s="1"/>
  <c r="I364" i="1" s="1"/>
  <c r="J364" i="1" s="1"/>
  <c r="F365" i="1"/>
  <c r="G365" i="1"/>
  <c r="H365" i="1" s="1"/>
  <c r="I365" i="1" s="1"/>
  <c r="J365" i="1" s="1"/>
  <c r="F366" i="1"/>
  <c r="H366" i="1" s="1"/>
  <c r="I366" i="1" s="1"/>
  <c r="J366" i="1" s="1"/>
  <c r="G366" i="1"/>
  <c r="F367" i="1"/>
  <c r="G367" i="1"/>
  <c r="F368" i="1"/>
  <c r="H368" i="1" s="1"/>
  <c r="I368" i="1" s="1"/>
  <c r="J368" i="1" s="1"/>
  <c r="G368" i="1"/>
  <c r="F369" i="1"/>
  <c r="H369" i="1" s="1"/>
  <c r="I369" i="1" s="1"/>
  <c r="G369" i="1"/>
  <c r="F370" i="1"/>
  <c r="G370" i="1"/>
  <c r="F371" i="1"/>
  <c r="G371" i="1"/>
  <c r="F372" i="1"/>
  <c r="G372" i="1"/>
  <c r="H372" i="1" s="1"/>
  <c r="I372" i="1" s="1"/>
  <c r="J372" i="1" s="1"/>
  <c r="F373" i="1"/>
  <c r="H373" i="1" s="1"/>
  <c r="I373" i="1" s="1"/>
  <c r="J373" i="1" s="1"/>
  <c r="G373" i="1"/>
  <c r="F374" i="1"/>
  <c r="G374" i="1"/>
  <c r="H374" i="1" s="1"/>
  <c r="I374" i="1" s="1"/>
  <c r="J374" i="1" s="1"/>
  <c r="F375" i="1"/>
  <c r="G375" i="1"/>
  <c r="H375" i="1" s="1"/>
  <c r="I375" i="1" s="1"/>
  <c r="F376" i="1"/>
  <c r="H376" i="1" s="1"/>
  <c r="I376" i="1" s="1"/>
  <c r="G376" i="1"/>
  <c r="F377" i="1"/>
  <c r="G377" i="1"/>
  <c r="F378" i="1"/>
  <c r="G378" i="1"/>
  <c r="H378" i="1" s="1"/>
  <c r="I378" i="1" s="1"/>
  <c r="F379" i="1"/>
  <c r="G379" i="1"/>
  <c r="F380" i="1"/>
  <c r="G380" i="1"/>
  <c r="F381" i="1"/>
  <c r="G381" i="1"/>
  <c r="H381" i="1" s="1"/>
  <c r="I381" i="1" s="1"/>
  <c r="J381" i="1" s="1"/>
  <c r="F382" i="1"/>
  <c r="G382" i="1"/>
  <c r="H382" i="1" s="1"/>
  <c r="I382" i="1" s="1"/>
  <c r="J382" i="1" s="1"/>
  <c r="F383" i="1"/>
  <c r="H383" i="1" s="1"/>
  <c r="I383" i="1" s="1"/>
  <c r="G383" i="1"/>
  <c r="F384" i="1"/>
  <c r="H384" i="1" s="1"/>
  <c r="I384" i="1" s="1"/>
  <c r="G384" i="1"/>
  <c r="F385" i="1"/>
  <c r="H385" i="1" s="1"/>
  <c r="I385" i="1" s="1"/>
  <c r="G385" i="1"/>
  <c r="F386" i="1"/>
  <c r="G386" i="1"/>
  <c r="F387" i="1"/>
  <c r="G387" i="1"/>
  <c r="F388" i="1"/>
  <c r="G388" i="1"/>
  <c r="F389" i="1"/>
  <c r="G389" i="1"/>
  <c r="F390" i="1"/>
  <c r="G390" i="1"/>
  <c r="H390" i="1" s="1"/>
  <c r="I390" i="1" s="1"/>
  <c r="J390" i="1" s="1"/>
  <c r="F391" i="1"/>
  <c r="G391" i="1"/>
  <c r="F392" i="1"/>
  <c r="G392" i="1"/>
  <c r="H392" i="1" s="1"/>
  <c r="I392" i="1" s="1"/>
  <c r="J392" i="1" s="1"/>
  <c r="F393" i="1"/>
  <c r="G393" i="1"/>
  <c r="F394" i="1"/>
  <c r="G394" i="1"/>
  <c r="F395" i="1"/>
  <c r="G395" i="1"/>
  <c r="F396" i="1"/>
  <c r="G396" i="1"/>
  <c r="F397" i="1"/>
  <c r="G397" i="1"/>
  <c r="H397" i="1" s="1"/>
  <c r="I397" i="1" s="1"/>
  <c r="J397" i="1" s="1"/>
  <c r="F398" i="1"/>
  <c r="G398" i="1"/>
  <c r="H398" i="1"/>
  <c r="I398" i="1" s="1"/>
  <c r="J398" i="1" s="1"/>
  <c r="F399" i="1"/>
  <c r="G399" i="1"/>
  <c r="H399" i="1" s="1"/>
  <c r="I399" i="1" s="1"/>
  <c r="F400" i="1"/>
  <c r="H400" i="1" s="1"/>
  <c r="I400" i="1" s="1"/>
  <c r="J400" i="1" s="1"/>
  <c r="G400" i="1"/>
  <c r="F401" i="1"/>
  <c r="H401" i="1" s="1"/>
  <c r="I401" i="1" s="1"/>
  <c r="G401" i="1"/>
  <c r="F402" i="1"/>
  <c r="G402" i="1"/>
  <c r="F403" i="1"/>
  <c r="G403" i="1"/>
  <c r="F404" i="1"/>
  <c r="G404" i="1"/>
  <c r="H404" i="1" s="1"/>
  <c r="I404" i="1" s="1"/>
  <c r="J404" i="1" s="1"/>
  <c r="F405" i="1"/>
  <c r="G405" i="1"/>
  <c r="H405" i="1"/>
  <c r="I405" i="1" s="1"/>
  <c r="J405" i="1" s="1"/>
  <c r="F406" i="1"/>
  <c r="G406" i="1"/>
  <c r="H406" i="1" s="1"/>
  <c r="I406" i="1" s="1"/>
  <c r="J406" i="1" s="1"/>
  <c r="F407" i="1"/>
  <c r="G407" i="1"/>
  <c r="H407" i="1" s="1"/>
  <c r="I407" i="1" s="1"/>
  <c r="F408" i="1"/>
  <c r="H408" i="1" s="1"/>
  <c r="I408" i="1" s="1"/>
  <c r="G408" i="1"/>
  <c r="F409" i="1"/>
  <c r="H409" i="1" s="1"/>
  <c r="I409" i="1" s="1"/>
  <c r="G409" i="1"/>
  <c r="F410" i="1"/>
  <c r="G410" i="1"/>
  <c r="H410" i="1" s="1"/>
  <c r="I410" i="1" s="1"/>
  <c r="F411" i="1"/>
  <c r="G411" i="1"/>
  <c r="F412" i="1"/>
  <c r="G412" i="1"/>
  <c r="F413" i="1"/>
  <c r="G413" i="1"/>
  <c r="F414" i="1"/>
  <c r="G414" i="1"/>
  <c r="H414" i="1" s="1"/>
  <c r="I414" i="1" s="1"/>
  <c r="J414" i="1" s="1"/>
  <c r="F415" i="1"/>
  <c r="G415" i="1"/>
  <c r="H415" i="1"/>
  <c r="I415" i="1" s="1"/>
  <c r="J415" i="1" s="1"/>
  <c r="F416" i="1"/>
  <c r="G416" i="1"/>
  <c r="F417" i="1"/>
  <c r="H417" i="1" s="1"/>
  <c r="I417" i="1" s="1"/>
  <c r="G417" i="1"/>
  <c r="F418" i="1"/>
  <c r="G418" i="1"/>
  <c r="F419" i="1"/>
  <c r="G419" i="1"/>
  <c r="H419" i="1" s="1"/>
  <c r="I419" i="1" s="1"/>
  <c r="J419" i="1" s="1"/>
  <c r="F420" i="1"/>
  <c r="G420" i="1"/>
  <c r="F421" i="1"/>
  <c r="G421" i="1"/>
  <c r="F422" i="1"/>
  <c r="G422" i="1"/>
  <c r="H422" i="1" s="1"/>
  <c r="I422" i="1" s="1"/>
  <c r="J422" i="1" s="1"/>
  <c r="F423" i="1"/>
  <c r="H423" i="1" s="1"/>
  <c r="I423" i="1" s="1"/>
  <c r="G423" i="1"/>
  <c r="F424" i="1"/>
  <c r="G424" i="1"/>
  <c r="H424" i="1" s="1"/>
  <c r="I424" i="1" s="1"/>
  <c r="J424" i="1" s="1"/>
  <c r="F425" i="1"/>
  <c r="G425" i="1"/>
  <c r="F426" i="1"/>
  <c r="G426" i="1"/>
  <c r="H426" i="1" s="1"/>
  <c r="I426" i="1" s="1"/>
  <c r="F427" i="1"/>
  <c r="G427" i="1"/>
  <c r="F428" i="1"/>
  <c r="G428" i="1"/>
  <c r="F429" i="1"/>
  <c r="G429" i="1"/>
  <c r="H429" i="1" s="1"/>
  <c r="I429" i="1" s="1"/>
  <c r="J429" i="1" s="1"/>
  <c r="F430" i="1"/>
  <c r="G430" i="1"/>
  <c r="H430" i="1" s="1"/>
  <c r="I430" i="1" s="1"/>
  <c r="J430" i="1" s="1"/>
  <c r="F431" i="1"/>
  <c r="G431" i="1"/>
  <c r="H431" i="1" s="1"/>
  <c r="I431" i="1" s="1"/>
  <c r="F432" i="1"/>
  <c r="G432" i="1"/>
  <c r="H432" i="1"/>
  <c r="I432" i="1" s="1"/>
  <c r="J432" i="1" s="1"/>
  <c r="F433" i="1"/>
  <c r="G433" i="1"/>
  <c r="F434" i="1"/>
  <c r="G434" i="1"/>
  <c r="F435" i="1"/>
  <c r="G435" i="1"/>
  <c r="F436" i="1"/>
  <c r="G436" i="1"/>
  <c r="H436" i="1" s="1"/>
  <c r="I436" i="1" s="1"/>
  <c r="J436" i="1" s="1"/>
  <c r="F437" i="1"/>
  <c r="G437" i="1"/>
  <c r="H437" i="1" s="1"/>
  <c r="I437" i="1" s="1"/>
  <c r="J437" i="1" s="1"/>
  <c r="F438" i="1"/>
  <c r="H438" i="1" s="1"/>
  <c r="I438" i="1" s="1"/>
  <c r="G438" i="1"/>
  <c r="F439" i="1"/>
  <c r="G439" i="1"/>
  <c r="H439" i="1" s="1"/>
  <c r="I439" i="1" s="1"/>
  <c r="J439" i="1" s="1"/>
  <c r="F440" i="1"/>
  <c r="G440" i="1"/>
  <c r="H440" i="1" s="1"/>
  <c r="I440" i="1" s="1"/>
  <c r="F441" i="1"/>
  <c r="G441" i="1"/>
  <c r="F442" i="1"/>
  <c r="G442" i="1"/>
  <c r="H442" i="1" s="1"/>
  <c r="I442" i="1" s="1"/>
  <c r="J442" i="1" s="1"/>
  <c r="F443" i="1"/>
  <c r="G443" i="1"/>
  <c r="F444" i="1"/>
  <c r="G444" i="1"/>
  <c r="H444" i="1" s="1"/>
  <c r="I444" i="1" s="1"/>
  <c r="J444" i="1" s="1"/>
  <c r="F445" i="1"/>
  <c r="H445" i="1" s="1"/>
  <c r="I445" i="1" s="1"/>
  <c r="G445" i="1"/>
  <c r="F446" i="1"/>
  <c r="G446" i="1"/>
  <c r="F447" i="1"/>
  <c r="G447" i="1"/>
  <c r="H447" i="1" s="1"/>
  <c r="I447" i="1" s="1"/>
  <c r="J447" i="1" s="1"/>
  <c r="F448" i="1"/>
  <c r="G448" i="1"/>
  <c r="H448" i="1" s="1"/>
  <c r="I448" i="1" s="1"/>
  <c r="F449" i="1"/>
  <c r="G449" i="1"/>
  <c r="F450" i="1"/>
  <c r="H450" i="1" s="1"/>
  <c r="I450" i="1" s="1"/>
  <c r="J450" i="1" s="1"/>
  <c r="G450" i="1"/>
  <c r="F451" i="1"/>
  <c r="G451" i="1"/>
  <c r="F452" i="1"/>
  <c r="G452" i="1"/>
  <c r="H452" i="1" s="1"/>
  <c r="I452" i="1" s="1"/>
  <c r="J452" i="1" s="1"/>
  <c r="F453" i="1"/>
  <c r="H453" i="1" s="1"/>
  <c r="I453" i="1" s="1"/>
  <c r="G453" i="1"/>
  <c r="F454" i="1"/>
  <c r="G454" i="1"/>
  <c r="F455" i="1"/>
  <c r="G455" i="1"/>
  <c r="H455" i="1" s="1"/>
  <c r="I455" i="1" s="1"/>
  <c r="J455" i="1" s="1"/>
  <c r="F456" i="1"/>
  <c r="G456" i="1"/>
  <c r="H456" i="1" s="1"/>
  <c r="I456" i="1" s="1"/>
  <c r="F457" i="1"/>
  <c r="G457" i="1"/>
  <c r="H457" i="1" s="1"/>
  <c r="I457" i="1" s="1"/>
  <c r="J457" i="1" s="1"/>
  <c r="F458" i="1"/>
  <c r="H458" i="1" s="1"/>
  <c r="I458" i="1" s="1"/>
  <c r="J458" i="1" s="1"/>
  <c r="G458" i="1"/>
  <c r="F459" i="1"/>
  <c r="G459" i="1"/>
  <c r="F460" i="1"/>
  <c r="H460" i="1" s="1"/>
  <c r="I460" i="1" s="1"/>
  <c r="J460" i="1" s="1"/>
  <c r="G460" i="1"/>
  <c r="F461" i="1"/>
  <c r="H461" i="1" s="1"/>
  <c r="I461" i="1" s="1"/>
  <c r="G461" i="1"/>
  <c r="F462" i="1"/>
  <c r="G462" i="1"/>
  <c r="F463" i="1"/>
  <c r="G463" i="1"/>
  <c r="H463" i="1" s="1"/>
  <c r="I463" i="1" s="1"/>
  <c r="J463" i="1" s="1"/>
  <c r="F464" i="1"/>
  <c r="G464" i="1"/>
  <c r="F465" i="1"/>
  <c r="G465" i="1"/>
  <c r="H465" i="1" s="1"/>
  <c r="I465" i="1" s="1"/>
  <c r="J465" i="1" s="1"/>
  <c r="F466" i="1"/>
  <c r="G466" i="1"/>
  <c r="H466" i="1"/>
  <c r="I466" i="1" s="1"/>
  <c r="J466" i="1" s="1"/>
  <c r="F467" i="1"/>
  <c r="G467" i="1"/>
  <c r="H467" i="1" s="1"/>
  <c r="I467" i="1" s="1"/>
  <c r="F468" i="1"/>
  <c r="H468" i="1" s="1"/>
  <c r="I468" i="1" s="1"/>
  <c r="J468" i="1" s="1"/>
  <c r="G468" i="1"/>
  <c r="F469" i="1"/>
  <c r="H469" i="1" s="1"/>
  <c r="I469" i="1" s="1"/>
  <c r="G469" i="1"/>
  <c r="F470" i="1"/>
  <c r="G470" i="1"/>
  <c r="F471" i="1"/>
  <c r="G471" i="1"/>
  <c r="F472" i="1"/>
  <c r="G472" i="1"/>
  <c r="F473" i="1"/>
  <c r="G473" i="1"/>
  <c r="H473" i="1" s="1"/>
  <c r="I473" i="1" s="1"/>
  <c r="J473" i="1" s="1"/>
  <c r="F474" i="1"/>
  <c r="G474" i="1"/>
  <c r="H474" i="1" s="1"/>
  <c r="I474" i="1" s="1"/>
  <c r="J474" i="1" s="1"/>
  <c r="F475" i="1"/>
  <c r="G475" i="1"/>
  <c r="H475" i="1" s="1"/>
  <c r="I475" i="1" s="1"/>
  <c r="F476" i="1"/>
  <c r="G476" i="1"/>
  <c r="H476" i="1"/>
  <c r="I476" i="1" s="1"/>
  <c r="J476" i="1" s="1"/>
  <c r="F477" i="1"/>
  <c r="G477" i="1"/>
  <c r="F478" i="1"/>
  <c r="H478" i="1" s="1"/>
  <c r="I478" i="1" s="1"/>
  <c r="G478" i="1"/>
  <c r="F479" i="1"/>
  <c r="G479" i="1"/>
  <c r="F480" i="1"/>
  <c r="G480" i="1"/>
  <c r="F481" i="1"/>
  <c r="G481" i="1"/>
  <c r="H481" i="1" s="1"/>
  <c r="I481" i="1" s="1"/>
  <c r="J481" i="1" s="1"/>
  <c r="F482" i="1"/>
  <c r="G482" i="1"/>
  <c r="H482" i="1" s="1"/>
  <c r="I482" i="1" s="1"/>
  <c r="J482" i="1" s="1"/>
  <c r="F483" i="1"/>
  <c r="G483" i="1"/>
  <c r="H483" i="1" s="1"/>
  <c r="I483" i="1" s="1"/>
  <c r="F484" i="1"/>
  <c r="G484" i="1"/>
  <c r="H484" i="1" s="1"/>
  <c r="I484" i="1" s="1"/>
  <c r="J484" i="1" s="1"/>
  <c r="F485" i="1"/>
  <c r="G485" i="1"/>
  <c r="F486" i="1"/>
  <c r="H486" i="1" s="1"/>
  <c r="I486" i="1" s="1"/>
  <c r="G486" i="1"/>
  <c r="F487" i="1"/>
  <c r="G487" i="1"/>
  <c r="F488" i="1"/>
  <c r="G488" i="1"/>
  <c r="F489" i="1"/>
  <c r="G489" i="1"/>
  <c r="F490" i="1"/>
  <c r="G490" i="1"/>
  <c r="H490" i="1" s="1"/>
  <c r="I490" i="1" s="1"/>
  <c r="J490" i="1" s="1"/>
  <c r="F491" i="1"/>
  <c r="G491" i="1"/>
  <c r="F492" i="1"/>
  <c r="G492" i="1"/>
  <c r="H492" i="1" s="1"/>
  <c r="I492" i="1" s="1"/>
  <c r="J492" i="1" s="1"/>
  <c r="F493" i="1"/>
  <c r="G493" i="1"/>
  <c r="F494" i="1"/>
  <c r="G494" i="1"/>
  <c r="H494" i="1" s="1"/>
  <c r="I494" i="1" s="1"/>
  <c r="F495" i="1"/>
  <c r="G495" i="1"/>
  <c r="H495" i="1" s="1"/>
  <c r="I495" i="1" s="1"/>
  <c r="J495" i="1" s="1"/>
  <c r="F496" i="1"/>
  <c r="G496" i="1"/>
  <c r="F497" i="1"/>
  <c r="G497" i="1"/>
  <c r="F498" i="1"/>
  <c r="H498" i="1" s="1"/>
  <c r="I498" i="1" s="1"/>
  <c r="J498" i="1" s="1"/>
  <c r="G498" i="1"/>
  <c r="F499" i="1"/>
  <c r="G499" i="1"/>
  <c r="F500" i="1"/>
  <c r="H500" i="1" s="1"/>
  <c r="I500" i="1" s="1"/>
  <c r="J500" i="1" s="1"/>
  <c r="G500" i="1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G2" i="1"/>
  <c r="F2" i="1"/>
  <c r="B119" i="2"/>
  <c r="B122" i="2" s="1"/>
  <c r="D16" i="4"/>
  <c r="A16" i="4"/>
  <c r="H499" i="1" l="1"/>
  <c r="I499" i="1" s="1"/>
  <c r="J499" i="1" s="1"/>
  <c r="H493" i="1"/>
  <c r="I493" i="1" s="1"/>
  <c r="H459" i="1"/>
  <c r="I459" i="1" s="1"/>
  <c r="H449" i="1"/>
  <c r="I449" i="1" s="1"/>
  <c r="J449" i="1" s="1"/>
  <c r="H446" i="1"/>
  <c r="I446" i="1" s="1"/>
  <c r="J446" i="1" s="1"/>
  <c r="H425" i="1"/>
  <c r="I425" i="1" s="1"/>
  <c r="J425" i="1" s="1"/>
  <c r="H418" i="1"/>
  <c r="I418" i="1" s="1"/>
  <c r="J418" i="1" s="1"/>
  <c r="H411" i="1"/>
  <c r="I411" i="1" s="1"/>
  <c r="J411" i="1" s="1"/>
  <c r="H394" i="1"/>
  <c r="I394" i="1" s="1"/>
  <c r="J394" i="1" s="1"/>
  <c r="H391" i="1"/>
  <c r="I391" i="1" s="1"/>
  <c r="H387" i="1"/>
  <c r="I387" i="1" s="1"/>
  <c r="J387" i="1" s="1"/>
  <c r="H377" i="1"/>
  <c r="I377" i="1" s="1"/>
  <c r="J377" i="1" s="1"/>
  <c r="H367" i="1"/>
  <c r="I367" i="1" s="1"/>
  <c r="J367" i="1" s="1"/>
  <c r="H350" i="1"/>
  <c r="I350" i="1" s="1"/>
  <c r="J350" i="1" s="1"/>
  <c r="H346" i="1"/>
  <c r="I346" i="1" s="1"/>
  <c r="J346" i="1" s="1"/>
  <c r="H340" i="1"/>
  <c r="I340" i="1" s="1"/>
  <c r="J340" i="1" s="1"/>
  <c r="H333" i="1"/>
  <c r="I333" i="1" s="1"/>
  <c r="J333" i="1" s="1"/>
  <c r="H309" i="1"/>
  <c r="I309" i="1" s="1"/>
  <c r="J309" i="1" s="1"/>
  <c r="H293" i="1"/>
  <c r="I293" i="1" s="1"/>
  <c r="J293" i="1" s="1"/>
  <c r="H267" i="1"/>
  <c r="I267" i="1" s="1"/>
  <c r="J267" i="1" s="1"/>
  <c r="H249" i="1"/>
  <c r="I249" i="1" s="1"/>
  <c r="J249" i="1" s="1"/>
  <c r="H242" i="1"/>
  <c r="I242" i="1" s="1"/>
  <c r="J242" i="1" s="1"/>
  <c r="H229" i="1"/>
  <c r="I229" i="1" s="1"/>
  <c r="J229" i="1" s="1"/>
  <c r="H189" i="1"/>
  <c r="I189" i="1" s="1"/>
  <c r="J189" i="1" s="1"/>
  <c r="H186" i="1"/>
  <c r="I186" i="1" s="1"/>
  <c r="J186" i="1" s="1"/>
  <c r="H163" i="1"/>
  <c r="I163" i="1" s="1"/>
  <c r="H149" i="1"/>
  <c r="I149" i="1" s="1"/>
  <c r="J149" i="1" s="1"/>
  <c r="H125" i="1"/>
  <c r="I125" i="1" s="1"/>
  <c r="J125" i="1" s="1"/>
  <c r="H122" i="1"/>
  <c r="I122" i="1" s="1"/>
  <c r="J122" i="1" s="1"/>
  <c r="H115" i="1"/>
  <c r="I115" i="1" s="1"/>
  <c r="J115" i="1" s="1"/>
  <c r="H108" i="1"/>
  <c r="I108" i="1" s="1"/>
  <c r="J108" i="1" s="1"/>
  <c r="H489" i="1"/>
  <c r="I489" i="1" s="1"/>
  <c r="J489" i="1" s="1"/>
  <c r="H479" i="1"/>
  <c r="I479" i="1" s="1"/>
  <c r="J479" i="1" s="1"/>
  <c r="H472" i="1"/>
  <c r="I472" i="1" s="1"/>
  <c r="J472" i="1" s="1"/>
  <c r="H428" i="1"/>
  <c r="I428" i="1" s="1"/>
  <c r="J428" i="1" s="1"/>
  <c r="H421" i="1"/>
  <c r="I421" i="1" s="1"/>
  <c r="J421" i="1" s="1"/>
  <c r="H380" i="1"/>
  <c r="I380" i="1" s="1"/>
  <c r="J380" i="1" s="1"/>
  <c r="H370" i="1"/>
  <c r="I370" i="1" s="1"/>
  <c r="J370" i="1" s="1"/>
  <c r="H363" i="1"/>
  <c r="I363" i="1" s="1"/>
  <c r="H322" i="1"/>
  <c r="I322" i="1" s="1"/>
  <c r="J322" i="1" s="1"/>
  <c r="H315" i="1"/>
  <c r="I315" i="1" s="1"/>
  <c r="J315" i="1" s="1"/>
  <c r="H299" i="1"/>
  <c r="I299" i="1" s="1"/>
  <c r="J299" i="1" s="1"/>
  <c r="H289" i="1"/>
  <c r="I289" i="1" s="1"/>
  <c r="H276" i="1"/>
  <c r="I276" i="1" s="1"/>
  <c r="J276" i="1" s="1"/>
  <c r="H259" i="1"/>
  <c r="I259" i="1" s="1"/>
  <c r="J259" i="1" s="1"/>
  <c r="H235" i="1"/>
  <c r="I235" i="1" s="1"/>
  <c r="J235" i="1" s="1"/>
  <c r="H218" i="1"/>
  <c r="I218" i="1" s="1"/>
  <c r="J218" i="1" s="1"/>
  <c r="H211" i="1"/>
  <c r="I211" i="1" s="1"/>
  <c r="J211" i="1" s="1"/>
  <c r="H202" i="1"/>
  <c r="I202" i="1" s="1"/>
  <c r="J202" i="1" s="1"/>
  <c r="H195" i="1"/>
  <c r="I195" i="1" s="1"/>
  <c r="J195" i="1" s="1"/>
  <c r="H179" i="1"/>
  <c r="I179" i="1" s="1"/>
  <c r="J179" i="1" s="1"/>
  <c r="H155" i="1"/>
  <c r="I155" i="1" s="1"/>
  <c r="J155" i="1" s="1"/>
  <c r="H139" i="1"/>
  <c r="I139" i="1" s="1"/>
  <c r="J139" i="1" s="1"/>
  <c r="H132" i="1"/>
  <c r="I132" i="1" s="1"/>
  <c r="J132" i="1" s="1"/>
  <c r="H488" i="1"/>
  <c r="I488" i="1" s="1"/>
  <c r="J488" i="1" s="1"/>
  <c r="H485" i="1"/>
  <c r="I485" i="1" s="1"/>
  <c r="J485" i="1" s="1"/>
  <c r="H451" i="1"/>
  <c r="I451" i="1" s="1"/>
  <c r="J451" i="1" s="1"/>
  <c r="H441" i="1"/>
  <c r="I441" i="1" s="1"/>
  <c r="J441" i="1" s="1"/>
  <c r="H434" i="1"/>
  <c r="I434" i="1" s="1"/>
  <c r="J434" i="1" s="1"/>
  <c r="H427" i="1"/>
  <c r="I427" i="1" s="1"/>
  <c r="H393" i="1"/>
  <c r="I393" i="1" s="1"/>
  <c r="J393" i="1" s="1"/>
  <c r="H386" i="1"/>
  <c r="I386" i="1" s="1"/>
  <c r="J386" i="1" s="1"/>
  <c r="H379" i="1"/>
  <c r="I379" i="1" s="1"/>
  <c r="J379" i="1" s="1"/>
  <c r="H362" i="1"/>
  <c r="I362" i="1" s="1"/>
  <c r="J362" i="1" s="1"/>
  <c r="H359" i="1"/>
  <c r="I359" i="1" s="1"/>
  <c r="J359" i="1" s="1"/>
  <c r="H355" i="1"/>
  <c r="I355" i="1" s="1"/>
  <c r="J355" i="1" s="1"/>
  <c r="H345" i="1"/>
  <c r="I345" i="1" s="1"/>
  <c r="J345" i="1" s="1"/>
  <c r="H335" i="1"/>
  <c r="I335" i="1" s="1"/>
  <c r="J335" i="1" s="1"/>
  <c r="H318" i="1"/>
  <c r="I318" i="1" s="1"/>
  <c r="J318" i="1" s="1"/>
  <c r="H314" i="1"/>
  <c r="I314" i="1" s="1"/>
  <c r="J314" i="1" s="1"/>
  <c r="H285" i="1"/>
  <c r="I285" i="1" s="1"/>
  <c r="J285" i="1" s="1"/>
  <c r="H275" i="1"/>
  <c r="I275" i="1" s="1"/>
  <c r="J275" i="1" s="1"/>
  <c r="H269" i="1"/>
  <c r="I269" i="1" s="1"/>
  <c r="J269" i="1" s="1"/>
  <c r="H258" i="1"/>
  <c r="I258" i="1" s="1"/>
  <c r="J258" i="1" s="1"/>
  <c r="H251" i="1"/>
  <c r="I251" i="1" s="1"/>
  <c r="J251" i="1" s="1"/>
  <c r="H241" i="1"/>
  <c r="I241" i="1" s="1"/>
  <c r="J241" i="1" s="1"/>
  <c r="H201" i="1"/>
  <c r="I201" i="1" s="1"/>
  <c r="J201" i="1" s="1"/>
  <c r="H178" i="1"/>
  <c r="I178" i="1" s="1"/>
  <c r="J178" i="1" s="1"/>
  <c r="H165" i="1"/>
  <c r="I165" i="1" s="1"/>
  <c r="J165" i="1" s="1"/>
  <c r="H138" i="1"/>
  <c r="I138" i="1" s="1"/>
  <c r="J138" i="1" s="1"/>
  <c r="H131" i="1"/>
  <c r="I131" i="1" s="1"/>
  <c r="J131" i="1" s="1"/>
  <c r="H491" i="1"/>
  <c r="I491" i="1" s="1"/>
  <c r="J491" i="1" s="1"/>
  <c r="H471" i="1"/>
  <c r="I471" i="1" s="1"/>
  <c r="J471" i="1" s="1"/>
  <c r="H464" i="1"/>
  <c r="I464" i="1" s="1"/>
  <c r="J464" i="1" s="1"/>
  <c r="H413" i="1"/>
  <c r="I413" i="1" s="1"/>
  <c r="J413" i="1" s="1"/>
  <c r="H396" i="1"/>
  <c r="I396" i="1" s="1"/>
  <c r="J396" i="1" s="1"/>
  <c r="H389" i="1"/>
  <c r="I389" i="1" s="1"/>
  <c r="J389" i="1" s="1"/>
  <c r="H348" i="1"/>
  <c r="I348" i="1" s="1"/>
  <c r="J348" i="1" s="1"/>
  <c r="H338" i="1"/>
  <c r="I338" i="1" s="1"/>
  <c r="J338" i="1" s="1"/>
  <c r="H331" i="1"/>
  <c r="I331" i="1" s="1"/>
  <c r="J331" i="1" s="1"/>
  <c r="H317" i="1"/>
  <c r="I317" i="1" s="1"/>
  <c r="J317" i="1" s="1"/>
  <c r="H307" i="1"/>
  <c r="I307" i="1" s="1"/>
  <c r="J307" i="1" s="1"/>
  <c r="H301" i="1"/>
  <c r="I301" i="1" s="1"/>
  <c r="J301" i="1" s="1"/>
  <c r="H281" i="1"/>
  <c r="I281" i="1" s="1"/>
  <c r="J281" i="1" s="1"/>
  <c r="H265" i="1"/>
  <c r="I265" i="1" s="1"/>
  <c r="J265" i="1" s="1"/>
  <c r="H244" i="1"/>
  <c r="I244" i="1" s="1"/>
  <c r="J244" i="1" s="1"/>
  <c r="H237" i="1"/>
  <c r="I237" i="1" s="1"/>
  <c r="J237" i="1" s="1"/>
  <c r="H234" i="1"/>
  <c r="I234" i="1" s="1"/>
  <c r="J234" i="1" s="1"/>
  <c r="H220" i="1"/>
  <c r="I220" i="1" s="1"/>
  <c r="J220" i="1" s="1"/>
  <c r="H210" i="1"/>
  <c r="I210" i="1" s="1"/>
  <c r="J210" i="1" s="1"/>
  <c r="H194" i="1"/>
  <c r="I194" i="1" s="1"/>
  <c r="J194" i="1" s="1"/>
  <c r="H171" i="1"/>
  <c r="I171" i="1" s="1"/>
  <c r="J171" i="1" s="1"/>
  <c r="H154" i="1"/>
  <c r="I154" i="1" s="1"/>
  <c r="J154" i="1" s="1"/>
  <c r="H147" i="1"/>
  <c r="I147" i="1" s="1"/>
  <c r="J147" i="1" s="1"/>
  <c r="H141" i="1"/>
  <c r="I141" i="1" s="1"/>
  <c r="J141" i="1" s="1"/>
  <c r="H117" i="1"/>
  <c r="I117" i="1" s="1"/>
  <c r="J117" i="1" s="1"/>
  <c r="H113" i="1"/>
  <c r="I113" i="1" s="1"/>
  <c r="J113" i="1" s="1"/>
  <c r="H497" i="1"/>
  <c r="I497" i="1" s="1"/>
  <c r="J497" i="1" s="1"/>
  <c r="H487" i="1"/>
  <c r="I487" i="1" s="1"/>
  <c r="J487" i="1" s="1"/>
  <c r="H477" i="1"/>
  <c r="I477" i="1" s="1"/>
  <c r="J477" i="1" s="1"/>
  <c r="H443" i="1"/>
  <c r="I443" i="1" s="1"/>
  <c r="J443" i="1" s="1"/>
  <c r="H433" i="1"/>
  <c r="I433" i="1" s="1"/>
  <c r="J433" i="1" s="1"/>
  <c r="H416" i="1"/>
  <c r="I416" i="1" s="1"/>
  <c r="J416" i="1" s="1"/>
  <c r="H412" i="1"/>
  <c r="I412" i="1" s="1"/>
  <c r="J412" i="1" s="1"/>
  <c r="H402" i="1"/>
  <c r="I402" i="1" s="1"/>
  <c r="J402" i="1" s="1"/>
  <c r="H395" i="1"/>
  <c r="I395" i="1" s="1"/>
  <c r="J395" i="1" s="1"/>
  <c r="H361" i="1"/>
  <c r="I361" i="1" s="1"/>
  <c r="J361" i="1" s="1"/>
  <c r="H354" i="1"/>
  <c r="I354" i="1" s="1"/>
  <c r="J354" i="1" s="1"/>
  <c r="H347" i="1"/>
  <c r="I347" i="1" s="1"/>
  <c r="J347" i="1" s="1"/>
  <c r="H330" i="1"/>
  <c r="I330" i="1" s="1"/>
  <c r="J330" i="1" s="1"/>
  <c r="H280" i="1"/>
  <c r="I280" i="1" s="1"/>
  <c r="H274" i="1"/>
  <c r="I274" i="1" s="1"/>
  <c r="J274" i="1" s="1"/>
  <c r="H264" i="1"/>
  <c r="I264" i="1" s="1"/>
  <c r="J264" i="1" s="1"/>
  <c r="H253" i="1"/>
  <c r="I253" i="1" s="1"/>
  <c r="J253" i="1" s="1"/>
  <c r="H250" i="1"/>
  <c r="I250" i="1" s="1"/>
  <c r="J250" i="1" s="1"/>
  <c r="H243" i="1"/>
  <c r="I243" i="1" s="1"/>
  <c r="J243" i="1" s="1"/>
  <c r="H219" i="1"/>
  <c r="I219" i="1" s="1"/>
  <c r="J219" i="1" s="1"/>
  <c r="H177" i="1"/>
  <c r="I177" i="1" s="1"/>
  <c r="J177" i="1" s="1"/>
  <c r="H174" i="1"/>
  <c r="I174" i="1" s="1"/>
  <c r="J174" i="1" s="1"/>
  <c r="H153" i="1"/>
  <c r="I153" i="1" s="1"/>
  <c r="J153" i="1" s="1"/>
  <c r="H116" i="1"/>
  <c r="I116" i="1" s="1"/>
  <c r="J116" i="1" s="1"/>
  <c r="H109" i="1"/>
  <c r="I109" i="1" s="1"/>
  <c r="J109" i="1" s="1"/>
  <c r="B90" i="2"/>
  <c r="J363" i="1"/>
  <c r="J207" i="1"/>
  <c r="J407" i="1"/>
  <c r="J111" i="1"/>
  <c r="J427" i="1"/>
  <c r="J118" i="1"/>
  <c r="J375" i="1"/>
  <c r="J343" i="1"/>
  <c r="J440" i="1"/>
  <c r="J399" i="1"/>
  <c r="J271" i="1"/>
  <c r="J191" i="1"/>
  <c r="J143" i="1"/>
  <c r="J351" i="1"/>
  <c r="J119" i="1"/>
  <c r="J475" i="1"/>
  <c r="J383" i="1"/>
  <c r="J467" i="1"/>
  <c r="J448" i="1"/>
  <c r="J431" i="1"/>
  <c r="H454" i="1"/>
  <c r="I454" i="1" s="1"/>
  <c r="J454" i="1" s="1"/>
  <c r="J494" i="1"/>
  <c r="H462" i="1"/>
  <c r="I462" i="1" s="1"/>
  <c r="J462" i="1" s="1"/>
  <c r="H470" i="1"/>
  <c r="I470" i="1" s="1"/>
  <c r="J470" i="1" s="1"/>
  <c r="J478" i="1"/>
  <c r="J486" i="1"/>
  <c r="J483" i="1"/>
  <c r="H480" i="1"/>
  <c r="I480" i="1" s="1"/>
  <c r="J480" i="1" s="1"/>
  <c r="J459" i="1"/>
  <c r="J456" i="1"/>
  <c r="H496" i="1"/>
  <c r="I496" i="1" s="1"/>
  <c r="J496" i="1" s="1"/>
  <c r="H302" i="1"/>
  <c r="I302" i="1" s="1"/>
  <c r="J302" i="1" s="1"/>
  <c r="H296" i="1"/>
  <c r="I296" i="1" s="1"/>
  <c r="J296" i="1" s="1"/>
  <c r="J493" i="1"/>
  <c r="J469" i="1"/>
  <c r="J461" i="1"/>
  <c r="J453" i="1"/>
  <c r="J445" i="1"/>
  <c r="J417" i="1"/>
  <c r="J385" i="1"/>
  <c r="J353" i="1"/>
  <c r="H304" i="1"/>
  <c r="I304" i="1" s="1"/>
  <c r="J304" i="1" s="1"/>
  <c r="J384" i="1"/>
  <c r="J278" i="1"/>
  <c r="H224" i="1"/>
  <c r="I224" i="1" s="1"/>
  <c r="J224" i="1" s="1"/>
  <c r="J198" i="1"/>
  <c r="J352" i="1"/>
  <c r="J326" i="1"/>
  <c r="J215" i="1"/>
  <c r="J127" i="1"/>
  <c r="H230" i="1"/>
  <c r="I230" i="1" s="1"/>
  <c r="J230" i="1" s="1"/>
  <c r="J426" i="1"/>
  <c r="J409" i="1"/>
  <c r="J438" i="1"/>
  <c r="H435" i="1"/>
  <c r="I435" i="1" s="1"/>
  <c r="J435" i="1" s="1"/>
  <c r="H420" i="1"/>
  <c r="I420" i="1" s="1"/>
  <c r="J420" i="1" s="1"/>
  <c r="J408" i="1"/>
  <c r="H403" i="1"/>
  <c r="I403" i="1" s="1"/>
  <c r="J403" i="1" s="1"/>
  <c r="H388" i="1"/>
  <c r="I388" i="1" s="1"/>
  <c r="J388" i="1" s="1"/>
  <c r="J376" i="1"/>
  <c r="H371" i="1"/>
  <c r="I371" i="1" s="1"/>
  <c r="J371" i="1" s="1"/>
  <c r="H356" i="1"/>
  <c r="I356" i="1" s="1"/>
  <c r="J356" i="1" s="1"/>
  <c r="J344" i="1"/>
  <c r="H339" i="1"/>
  <c r="I339" i="1" s="1"/>
  <c r="J339" i="1" s="1"/>
  <c r="J323" i="1"/>
  <c r="J289" i="1"/>
  <c r="J286" i="1"/>
  <c r="J263" i="1"/>
  <c r="H238" i="1"/>
  <c r="I238" i="1" s="1"/>
  <c r="J238" i="1" s="1"/>
  <c r="H232" i="1"/>
  <c r="I232" i="1" s="1"/>
  <c r="J232" i="1" s="1"/>
  <c r="H217" i="1"/>
  <c r="I217" i="1" s="1"/>
  <c r="J217" i="1" s="1"/>
  <c r="J209" i="1"/>
  <c r="H176" i="1"/>
  <c r="I176" i="1" s="1"/>
  <c r="J176" i="1" s="1"/>
  <c r="J423" i="1"/>
  <c r="J401" i="1"/>
  <c r="J391" i="1"/>
  <c r="J369" i="1"/>
  <c r="J337" i="1"/>
  <c r="H288" i="1"/>
  <c r="I288" i="1" s="1"/>
  <c r="J288" i="1" s="1"/>
  <c r="H160" i="1"/>
  <c r="I160" i="1" s="1"/>
  <c r="J160" i="1" s="1"/>
  <c r="H294" i="1"/>
  <c r="I294" i="1" s="1"/>
  <c r="J294" i="1" s="1"/>
  <c r="H248" i="1"/>
  <c r="I248" i="1" s="1"/>
  <c r="J248" i="1" s="1"/>
  <c r="H240" i="1"/>
  <c r="I240" i="1" s="1"/>
  <c r="J240" i="1" s="1"/>
  <c r="H222" i="1"/>
  <c r="I222" i="1" s="1"/>
  <c r="J222" i="1" s="1"/>
  <c r="J214" i="1"/>
  <c r="H208" i="1"/>
  <c r="I208" i="1" s="1"/>
  <c r="J208" i="1" s="1"/>
  <c r="H166" i="1"/>
  <c r="I166" i="1" s="1"/>
  <c r="J166" i="1" s="1"/>
  <c r="J410" i="1"/>
  <c r="J378" i="1"/>
  <c r="J329" i="1"/>
  <c r="J291" i="1"/>
  <c r="H273" i="1"/>
  <c r="I273" i="1" s="1"/>
  <c r="J273" i="1" s="1"/>
  <c r="J262" i="1"/>
  <c r="H225" i="1"/>
  <c r="I225" i="1" s="1"/>
  <c r="J225" i="1" s="1"/>
  <c r="J150" i="1"/>
  <c r="H321" i="1"/>
  <c r="I321" i="1" s="1"/>
  <c r="J321" i="1" s="1"/>
  <c r="J280" i="1"/>
  <c r="H272" i="1"/>
  <c r="I272" i="1" s="1"/>
  <c r="J272" i="1" s="1"/>
  <c r="J270" i="1"/>
  <c r="H257" i="1"/>
  <c r="I257" i="1" s="1"/>
  <c r="J257" i="1" s="1"/>
  <c r="H216" i="1"/>
  <c r="I216" i="1" s="1"/>
  <c r="J216" i="1" s="1"/>
  <c r="J206" i="1"/>
  <c r="H193" i="1"/>
  <c r="I193" i="1" s="1"/>
  <c r="J193" i="1" s="1"/>
  <c r="H152" i="1"/>
  <c r="I152" i="1" s="1"/>
  <c r="J152" i="1" s="1"/>
  <c r="J142" i="1"/>
  <c r="J137" i="1"/>
  <c r="H129" i="1"/>
  <c r="I129" i="1" s="1"/>
  <c r="J129" i="1" s="1"/>
  <c r="J110" i="1"/>
  <c r="H104" i="1"/>
  <c r="I104" i="1" s="1"/>
  <c r="J104" i="1" s="1"/>
  <c r="H144" i="1"/>
  <c r="I144" i="1" s="1"/>
  <c r="J144" i="1" s="1"/>
  <c r="J134" i="1"/>
  <c r="J313" i="1"/>
  <c r="J254" i="1"/>
  <c r="H200" i="1"/>
  <c r="I200" i="1" s="1"/>
  <c r="J200" i="1" s="1"/>
  <c r="J190" i="1"/>
  <c r="J185" i="1"/>
  <c r="H136" i="1"/>
  <c r="I136" i="1" s="1"/>
  <c r="J136" i="1" s="1"/>
  <c r="J126" i="1"/>
  <c r="J121" i="1"/>
  <c r="H112" i="1"/>
  <c r="I112" i="1" s="1"/>
  <c r="J112" i="1" s="1"/>
  <c r="H320" i="1"/>
  <c r="I320" i="1" s="1"/>
  <c r="J320" i="1" s="1"/>
  <c r="H312" i="1"/>
  <c r="I312" i="1" s="1"/>
  <c r="J312" i="1" s="1"/>
  <c r="J310" i="1"/>
  <c r="J305" i="1"/>
  <c r="H297" i="1"/>
  <c r="I297" i="1" s="1"/>
  <c r="J297" i="1" s="1"/>
  <c r="J256" i="1"/>
  <c r="J246" i="1"/>
  <c r="H233" i="1"/>
  <c r="I233" i="1" s="1"/>
  <c r="J233" i="1" s="1"/>
  <c r="J223" i="1"/>
  <c r="H192" i="1"/>
  <c r="I192" i="1" s="1"/>
  <c r="J192" i="1" s="1"/>
  <c r="J187" i="1"/>
  <c r="J182" i="1"/>
  <c r="H169" i="1"/>
  <c r="I169" i="1" s="1"/>
  <c r="J169" i="1" s="1"/>
  <c r="H128" i="1"/>
  <c r="I128" i="1" s="1"/>
  <c r="J128" i="1" s="1"/>
  <c r="J103" i="1"/>
  <c r="H184" i="1"/>
  <c r="I184" i="1" s="1"/>
  <c r="J184" i="1" s="1"/>
  <c r="H161" i="1"/>
  <c r="I161" i="1" s="1"/>
  <c r="J161" i="1" s="1"/>
  <c r="J151" i="1"/>
  <c r="H120" i="1"/>
  <c r="I120" i="1" s="1"/>
  <c r="J120" i="1" s="1"/>
  <c r="J199" i="1"/>
  <c r="H168" i="1"/>
  <c r="I168" i="1" s="1"/>
  <c r="J168" i="1" s="1"/>
  <c r="J163" i="1"/>
  <c r="J158" i="1"/>
  <c r="H145" i="1"/>
  <c r="I145" i="1" s="1"/>
  <c r="J145" i="1" s="1"/>
  <c r="J135" i="1"/>
  <c r="J105" i="1"/>
  <c r="J102" i="1"/>
  <c r="H2" i="1"/>
  <c r="C116" i="2"/>
  <c r="B116" i="2" s="1"/>
  <c r="B117" i="2" s="1"/>
  <c r="B114" i="2"/>
  <c r="B113" i="2"/>
  <c r="D14" i="4"/>
  <c r="D31" i="4" l="1"/>
  <c r="A31" i="4"/>
  <c r="A1" i="4"/>
  <c r="F8" i="2" l="1"/>
  <c r="D29" i="4" s="1"/>
  <c r="F9" i="2"/>
  <c r="D30" i="4" s="1"/>
  <c r="F10" i="2"/>
  <c r="F7" i="2"/>
  <c r="D28" i="4" s="1"/>
  <c r="E9" i="2"/>
  <c r="A30" i="4" s="1"/>
  <c r="E7" i="2"/>
  <c r="D10" i="2"/>
  <c r="B8" i="2"/>
  <c r="A29" i="4" l="1"/>
  <c r="A28" i="4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I36" i="1" l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" i="1"/>
  <c r="D8" i="2"/>
  <c r="D9" i="2"/>
  <c r="D7" i="2"/>
  <c r="B102" i="2" l="1"/>
  <c r="B132" i="2" l="1"/>
  <c r="B134" i="2" l="1"/>
  <c r="B133" i="2"/>
  <c r="C135" i="2" s="1"/>
  <c r="C134" i="2" l="1"/>
  <c r="C137" i="2" s="1"/>
  <c r="B135" i="2"/>
  <c r="B137" i="2" s="1"/>
  <c r="B105" i="2"/>
  <c r="B106" i="2"/>
  <c r="B107" i="2"/>
  <c r="B108" i="2"/>
  <c r="B104" i="2"/>
  <c r="A105" i="2"/>
  <c r="A106" i="2"/>
  <c r="A107" i="2"/>
  <c r="A108" i="2"/>
  <c r="A104" i="2"/>
  <c r="A18" i="4" l="1"/>
  <c r="A17" i="4"/>
  <c r="B6" i="4"/>
  <c r="C500" i="5" s="1"/>
  <c r="B109" i="2"/>
  <c r="C2" i="5" l="1"/>
  <c r="C97" i="2"/>
  <c r="C96" i="2"/>
  <c r="A20" i="4"/>
  <c r="C83" i="2"/>
  <c r="B83" i="2" s="1"/>
  <c r="C82" i="2"/>
  <c r="B82" i="2" s="1"/>
  <c r="C98" i="2" l="1"/>
  <c r="B98" i="2" s="1"/>
  <c r="A97" i="2"/>
  <c r="A96" i="2"/>
  <c r="D22" i="4"/>
  <c r="D21" i="4"/>
  <c r="B100" i="2" l="1"/>
  <c r="B125" i="2" s="1"/>
  <c r="B99" i="2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2" i="1"/>
  <c r="J2" i="1" s="1"/>
  <c r="D17" i="4" l="1"/>
  <c r="C84" i="2"/>
  <c r="B84" i="2" s="1"/>
  <c r="D18" i="4"/>
  <c r="C85" i="2"/>
  <c r="B85" i="2" s="1"/>
  <c r="B86" i="2" l="1"/>
  <c r="B124" i="2" s="1"/>
  <c r="D19" i="4" l="1"/>
  <c r="B127" i="2" l="1"/>
  <c r="B13" i="2"/>
  <c r="B128" i="2" l="1"/>
  <c r="B126" i="2"/>
  <c r="D20" i="4" s="1"/>
</calcChain>
</file>

<file path=xl/sharedStrings.xml><?xml version="1.0" encoding="utf-8"?>
<sst xmlns="http://schemas.openxmlformats.org/spreadsheetml/2006/main" count="114" uniqueCount="97">
  <si>
    <t>Naam praktijk</t>
  </si>
  <si>
    <t>Percentage ouderen</t>
  </si>
  <si>
    <t>Overeenkomstjaar</t>
  </si>
  <si>
    <t>Tabblad beveiligen</t>
  </si>
  <si>
    <t>Tabblad verbergen</t>
  </si>
  <si>
    <t>B3</t>
  </si>
  <si>
    <t>Als in cel AA1 "Tabblad beveiliging" staat, dan wordt dat tabblad beveiligd.</t>
  </si>
  <si>
    <t>Als in cel AA2 "Tabblad verbergen" staat, dan wordt dat tabblad verborgen.</t>
  </si>
  <si>
    <t>Als in cel AA3 een celverwijzing staat, bijvoorbeeld B2, dan staat de cursor de volgende keer op die cel.</t>
  </si>
  <si>
    <t>Als cel AA3 leeg is, dan staat de cursor volgende keer op cel A1.</t>
  </si>
  <si>
    <t>ctrl + shift + O = complete beveiliging opheffen</t>
  </si>
  <si>
    <t>Beveiligingstrucs</t>
  </si>
  <si>
    <t>A2</t>
  </si>
  <si>
    <t>ctrl + shift + B = complete beveiliging inschakelen en dan gebeurt het volgende:</t>
  </si>
  <si>
    <t>Bovenstaande geldt voor alle tabbladen.</t>
  </si>
  <si>
    <t>Totaal budget van alle praktijken</t>
  </si>
  <si>
    <t>Dit betreft een</t>
  </si>
  <si>
    <t>Datum ingang van deze
aanvraag / wijziging</t>
  </si>
  <si>
    <t>De aanvrager verklaart dat alle gegevens naar waarheid zijn ingevuld.</t>
  </si>
  <si>
    <t>Indien alle vragen zijn beantwoord,
verzoeken wij u om dit aanvraag-/wijzigingsformulier te mailen aan:</t>
  </si>
  <si>
    <t>rz.huisartsen@cz.nl</t>
  </si>
  <si>
    <t>Naam prestatie</t>
  </si>
  <si>
    <t>Versie</t>
  </si>
  <si>
    <t/>
  </si>
  <si>
    <t>Is er iets ingevuld in kolom A</t>
  </si>
  <si>
    <t>Is er iets ingevuld in kolom B</t>
  </si>
  <si>
    <t>Is er iets ingevuld in kolom C</t>
  </si>
  <si>
    <t>Is er iets ingevuld in kolom D</t>
  </si>
  <si>
    <t>Contactpersoon</t>
  </si>
  <si>
    <t>Telefoon contactpersoon</t>
  </si>
  <si>
    <t>E-mail contactpersoon</t>
  </si>
  <si>
    <t>AGB-code</t>
  </si>
  <si>
    <t>kleur</t>
  </si>
  <si>
    <t>compleet</t>
  </si>
  <si>
    <t>goed</t>
  </si>
  <si>
    <t>Het formulier is niet volledig ingevuld. (Zie gele cellen.)</t>
  </si>
  <si>
    <t>Het formulier is niet correct ingevuld. (Zie rode cellen.)</t>
  </si>
  <si>
    <t>tarief</t>
  </si>
  <si>
    <t>Het tarief kan niet worden berekend.</t>
  </si>
  <si>
    <t>formulier incompleet</t>
  </si>
  <si>
    <t>formulier foutief ingevuld</t>
  </si>
  <si>
    <t>De aanvrager verklaart dat …</t>
  </si>
  <si>
    <t>De aanvrager heeft kennis geno…</t>
  </si>
  <si>
    <t>Vul gegevens deelnemende huisartsenpraktijken op tabblad DEELNEMERSLIJST.
Deze worden hieronder gebruikt om het tarief te berekenen.</t>
  </si>
  <si>
    <t>Percentage</t>
  </si>
  <si>
    <t>Segment</t>
  </si>
  <si>
    <t>A:  kleiner dan</t>
  </si>
  <si>
    <t>C: groter dan</t>
  </si>
  <si>
    <t>B: tussen</t>
  </si>
  <si>
    <t>Toets op volledigheid en juistheid invullen formulier</t>
  </si>
  <si>
    <t>Praktijk AGB</t>
  </si>
  <si>
    <t>maand</t>
  </si>
  <si>
    <t>jaar</t>
  </si>
  <si>
    <r>
      <t xml:space="preserve">Datum aanvraag
</t>
    </r>
    <r>
      <rPr>
        <i/>
        <sz val="8"/>
        <color theme="1"/>
        <rFont val="Arial"/>
        <family val="2"/>
      </rPr>
      <t>moet gelijk zijn aan datum verzending</t>
    </r>
  </si>
  <si>
    <t>huidig</t>
  </si>
  <si>
    <t>volgend</t>
  </si>
  <si>
    <t>dag</t>
  </si>
  <si>
    <t>start kwartaal</t>
  </si>
  <si>
    <t>aanvraagdatum</t>
  </si>
  <si>
    <t>eerste maand van het kwartaal</t>
  </si>
  <si>
    <t>berekening start kwartaal</t>
  </si>
  <si>
    <t>Datum aanvraag ingevuld</t>
  </si>
  <si>
    <t>Controleberekeningen</t>
  </si>
  <si>
    <t>Jaartarief</t>
  </si>
  <si>
    <t>Budget per praktijk per jaar</t>
  </si>
  <si>
    <t>Per jaar</t>
  </si>
  <si>
    <t>Kwartaaltarief</t>
  </si>
  <si>
    <t>Tekst %</t>
  </si>
  <si>
    <t>Tekst €</t>
  </si>
  <si>
    <t>ICT-tool</t>
  </si>
  <si>
    <t>Tarief per kwartaal</t>
  </si>
  <si>
    <t>Segmenten</t>
  </si>
  <si>
    <t>Aanvraag prestatie ICT-tool</t>
  </si>
  <si>
    <t>Welke ICT-tool wordt gebruikt?</t>
  </si>
  <si>
    <t>Aanvraag ICT-Tool JA</t>
  </si>
  <si>
    <t>Aanvraag ICT-Tool NEE</t>
  </si>
  <si>
    <t>Gebruikte ICT-tool ingevuld.</t>
  </si>
  <si>
    <t>berekend tarief zonder ICT-tool</t>
  </si>
  <si>
    <t>berekend tarief met ICT-tool</t>
  </si>
  <si>
    <t>B5</t>
  </si>
  <si>
    <t>ICT-tool geen O&amp;I financiering</t>
  </si>
  <si>
    <t>Aantal ingeschreven patienten in de praktijk</t>
  </si>
  <si>
    <t>Aantal patienten 75+ in de praktijk</t>
  </si>
  <si>
    <r>
      <t xml:space="preserve">Datum ingang deelname
</t>
    </r>
    <r>
      <rPr>
        <b/>
        <sz val="8"/>
        <color theme="1"/>
        <rFont val="Arial"/>
        <family val="2"/>
      </rPr>
      <t>(eerste dag van een kwartaal)</t>
    </r>
  </si>
  <si>
    <t>Einddatum deelname</t>
  </si>
  <si>
    <t>START VAN: DE HIERONDER NIET-BEVEILIGDE CELLEN MOGEN NIET BEVEILIGD WORDEN, WANT DAN KUN JE DE HOKJES OP TABBLAD AANVRAAG NIET AANVINKEN</t>
  </si>
  <si>
    <t>Dit betreft tabblad GESTOPTE PRAKTIJKEN</t>
  </si>
  <si>
    <t>Gestopte praktijken JA</t>
  </si>
  <si>
    <t>Gestopte praktijken NEE</t>
  </si>
  <si>
    <t>Ouderenzorg</t>
  </si>
  <si>
    <t>wijziging</t>
  </si>
  <si>
    <t>nieuwe aanvraag</t>
  </si>
  <si>
    <t>Jongste aanvraagdatum</t>
  </si>
  <si>
    <t>Vul de gele cellen in.
(Gebruik uitsluitend de versie die op moment van verzending op de website staat.)</t>
  </si>
  <si>
    <t>Naam Regionale Huisartsen Organisatie (RHO)</t>
  </si>
  <si>
    <r>
      <rPr>
        <sz val="10"/>
        <rFont val="Arial"/>
        <family val="2"/>
      </rPr>
      <t xml:space="preserve">De aanvrager heeft kennis genomen van </t>
    </r>
    <r>
      <rPr>
        <u/>
        <sz val="10"/>
        <color theme="10"/>
        <rFont val="Arial"/>
        <family val="2"/>
      </rPr>
      <t>de voorwaarden.</t>
    </r>
  </si>
  <si>
    <t>6,00% - 10,00%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</si>
</sst>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\ * #,##0.00_-;_-&quot;€&quot;\ * #,##0.00\-;_-&quot;€&quot;\ * &quot;-&quot;??_-;_-@_-"/>
    <numFmt numFmtId="164" formatCode="&quot;€&quot;\ #,##0.00"/>
    <numFmt numFmtId="165" formatCode="&quot;€&quot;\ #,##0.00_-"/>
    <numFmt numFmtId="166" formatCode="d\ mmmm\ yyyy"/>
    <numFmt numFmtId="167" formatCode="_ [$€-413]\ * #,##0.00_ ;_ [$€-413]\ * \-#,##0.00_ ;_ [$€-413]\ * &quot;-&quot;??_ ;_ @_ 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i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</cellStyleXfs>
  <cellXfs count="163">
    <xf numFmtId="0" fontId="0" fillId="0" borderId="0" xfId="0"/>
    <xf numFmtId="9" fontId="19" fillId="2" borderId="0" xfId="0" applyNumberFormat="1" applyFont="1" applyFill="1"/>
    <xf numFmtId="0" fontId="0" fillId="2" borderId="0" xfId="0" applyFill="1"/>
    <xf numFmtId="0" fontId="19" fillId="2" borderId="0" xfId="0" applyFont="1" applyFill="1"/>
    <xf numFmtId="0" fontId="20" fillId="3" borderId="1" xfId="0" applyFont="1" applyFill="1" applyBorder="1" applyAlignment="1">
      <alignment horizontal="center" wrapText="1"/>
    </xf>
    <xf numFmtId="9" fontId="20" fillId="3" borderId="1" xfId="0" applyNumberFormat="1" applyFont="1" applyFill="1" applyBorder="1" applyAlignment="1">
      <alignment horizontal="center" wrapText="1"/>
    </xf>
    <xf numFmtId="164" fontId="20" fillId="3" borderId="1" xfId="0" applyNumberFormat="1" applyFont="1" applyFill="1" applyBorder="1" applyAlignment="1">
      <alignment horizontal="center" wrapText="1"/>
    </xf>
    <xf numFmtId="9" fontId="20" fillId="2" borderId="0" xfId="0" applyNumberFormat="1" applyFont="1" applyFill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17" fillId="2" borderId="0" xfId="0" applyFont="1" applyFill="1"/>
    <xf numFmtId="0" fontId="20" fillId="2" borderId="0" xfId="0" applyFont="1" applyFill="1"/>
    <xf numFmtId="0" fontId="15" fillId="2" borderId="0" xfId="0" applyFont="1" applyFill="1"/>
    <xf numFmtId="0" fontId="17" fillId="2" borderId="1" xfId="0" applyFont="1" applyFill="1" applyBorder="1"/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left" vertical="top"/>
    </xf>
    <xf numFmtId="0" fontId="15" fillId="3" borderId="0" xfId="0" applyFont="1" applyFill="1"/>
    <xf numFmtId="0" fontId="20" fillId="2" borderId="3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165" fontId="20" fillId="2" borderId="20" xfId="1" applyNumberFormat="1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/>
    </xf>
    <xf numFmtId="0" fontId="15" fillId="2" borderId="23" xfId="0" applyFont="1" applyFill="1" applyBorder="1"/>
    <xf numFmtId="0" fontId="20" fillId="2" borderId="23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7" fillId="2" borderId="1" xfId="0" applyFont="1" applyFill="1" applyBorder="1" applyAlignment="1">
      <alignment horizontal="center"/>
    </xf>
    <xf numFmtId="9" fontId="19" fillId="2" borderId="0" xfId="0" applyNumberFormat="1" applyFont="1" applyFill="1" applyAlignment="1">
      <alignment horizontal="center"/>
    </xf>
    <xf numFmtId="164" fontId="19" fillId="2" borderId="0" xfId="0" applyNumberFormat="1" applyFont="1" applyFill="1" applyAlignment="1">
      <alignment horizontal="center"/>
    </xf>
    <xf numFmtId="9" fontId="15" fillId="2" borderId="1" xfId="2" applyFont="1" applyFill="1" applyBorder="1" applyAlignment="1" applyProtection="1">
      <alignment horizontal="center"/>
      <protection locked="0"/>
    </xf>
    <xf numFmtId="165" fontId="15" fillId="2" borderId="1" xfId="0" applyNumberFormat="1" applyFont="1" applyFill="1" applyBorder="1" applyProtection="1">
      <protection locked="0"/>
    </xf>
    <xf numFmtId="0" fontId="14" fillId="2" borderId="0" xfId="0" applyFont="1" applyFill="1"/>
    <xf numFmtId="0" fontId="20" fillId="2" borderId="1" xfId="0" applyFont="1" applyFill="1" applyBorder="1"/>
    <xf numFmtId="0" fontId="15" fillId="2" borderId="29" xfId="0" applyFont="1" applyFill="1" applyBorder="1" applyAlignment="1">
      <alignment horizontal="left" vertical="center"/>
    </xf>
    <xf numFmtId="0" fontId="15" fillId="2" borderId="30" xfId="0" applyFont="1" applyFill="1" applyBorder="1"/>
    <xf numFmtId="0" fontId="20" fillId="2" borderId="30" xfId="0" applyFont="1" applyFill="1" applyBorder="1" applyAlignment="1">
      <alignment horizontal="center" vertical="center"/>
    </xf>
    <xf numFmtId="3" fontId="16" fillId="2" borderId="31" xfId="0" applyNumberFormat="1" applyFont="1" applyFill="1" applyBorder="1" applyAlignment="1">
      <alignment horizontal="right" vertical="center" indent="1"/>
    </xf>
    <xf numFmtId="0" fontId="15" fillId="2" borderId="22" xfId="0" applyFont="1" applyFill="1" applyBorder="1" applyAlignment="1">
      <alignment horizontal="left" vertical="center"/>
    </xf>
    <xf numFmtId="3" fontId="16" fillId="2" borderId="20" xfId="0" applyNumberFormat="1" applyFont="1" applyFill="1" applyBorder="1" applyAlignment="1">
      <alignment horizontal="right" vertical="center" indent="1"/>
    </xf>
    <xf numFmtId="164" fontId="15" fillId="2" borderId="22" xfId="0" applyNumberFormat="1" applyFont="1" applyFill="1" applyBorder="1" applyAlignment="1">
      <alignment horizontal="left" vertical="center"/>
    </xf>
    <xf numFmtId="164" fontId="19" fillId="2" borderId="20" xfId="0" applyNumberFormat="1" applyFont="1" applyFill="1" applyBorder="1" applyAlignment="1">
      <alignment horizontal="right" vertical="center" indent="1"/>
    </xf>
    <xf numFmtId="0" fontId="17" fillId="2" borderId="1" xfId="0" applyFont="1" applyFill="1" applyBorder="1" applyProtection="1">
      <protection locked="0"/>
    </xf>
    <xf numFmtId="0" fontId="13" fillId="2" borderId="0" xfId="0" applyFont="1" applyFill="1"/>
    <xf numFmtId="0" fontId="13" fillId="2" borderId="1" xfId="0" applyFont="1" applyFill="1" applyBorder="1"/>
    <xf numFmtId="0" fontId="15" fillId="2" borderId="8" xfId="0" applyFont="1" applyFill="1" applyBorder="1" applyAlignment="1">
      <alignment horizontal="left" vertical="center"/>
    </xf>
    <xf numFmtId="0" fontId="20" fillId="2" borderId="19" xfId="0" applyFont="1" applyFill="1" applyBorder="1" applyAlignment="1">
      <alignment vertical="center" wrapText="1"/>
    </xf>
    <xf numFmtId="0" fontId="13" fillId="2" borderId="35" xfId="0" applyFont="1" applyFill="1" applyBorder="1"/>
    <xf numFmtId="0" fontId="13" fillId="2" borderId="1" xfId="0" applyFont="1" applyFill="1" applyBorder="1" applyAlignment="1">
      <alignment horizontal="center"/>
    </xf>
    <xf numFmtId="14" fontId="13" fillId="3" borderId="1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/>
    <xf numFmtId="167" fontId="17" fillId="2" borderId="1" xfId="0" applyNumberFormat="1" applyFont="1" applyFill="1" applyBorder="1"/>
    <xf numFmtId="0" fontId="22" fillId="2" borderId="4" xfId="0" applyFont="1" applyFill="1" applyBorder="1" applyAlignment="1">
      <alignment vertical="top" wrapText="1"/>
    </xf>
    <xf numFmtId="165" fontId="17" fillId="2" borderId="1" xfId="0" applyNumberFormat="1" applyFont="1" applyFill="1" applyBorder="1"/>
    <xf numFmtId="14" fontId="11" fillId="2" borderId="1" xfId="0" applyNumberFormat="1" applyFont="1" applyFill="1" applyBorder="1" applyAlignment="1" applyProtection="1">
      <alignment horizontal="center" vertical="center"/>
      <protection locked="0"/>
    </xf>
    <xf numFmtId="10" fontId="15" fillId="2" borderId="1" xfId="2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/>
    <xf numFmtId="0" fontId="9" fillId="2" borderId="20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top"/>
    </xf>
    <xf numFmtId="0" fontId="22" fillId="2" borderId="0" xfId="0" applyFont="1" applyFill="1" applyAlignment="1">
      <alignment vertical="top" wrapText="1"/>
    </xf>
    <xf numFmtId="0" fontId="20" fillId="2" borderId="31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vertical="center"/>
    </xf>
    <xf numFmtId="0" fontId="15" fillId="2" borderId="31" xfId="0" applyFont="1" applyFill="1" applyBorder="1" applyAlignment="1">
      <alignment vertical="center" wrapText="1"/>
    </xf>
    <xf numFmtId="0" fontId="7" fillId="2" borderId="1" xfId="0" applyFont="1" applyFill="1" applyBorder="1"/>
    <xf numFmtId="0" fontId="30" fillId="2" borderId="29" xfId="0" applyFont="1" applyFill="1" applyBorder="1" applyAlignment="1">
      <alignment horizontal="left" vertical="center"/>
    </xf>
    <xf numFmtId="0" fontId="30" fillId="2" borderId="22" xfId="0" applyFont="1" applyFill="1" applyBorder="1" applyAlignment="1">
      <alignment horizontal="left" vertical="center"/>
    </xf>
    <xf numFmtId="0" fontId="7" fillId="2" borderId="0" xfId="0" applyFont="1" applyFill="1"/>
    <xf numFmtId="0" fontId="7" fillId="3" borderId="0" xfId="0" applyFont="1" applyFill="1"/>
    <xf numFmtId="0" fontId="6" fillId="2" borderId="1" xfId="0" applyFont="1" applyFill="1" applyBorder="1"/>
    <xf numFmtId="14" fontId="20" fillId="3" borderId="1" xfId="0" applyNumberFormat="1" applyFont="1" applyFill="1" applyBorder="1" applyAlignment="1">
      <alignment horizontal="center" wrapText="1"/>
    </xf>
    <xf numFmtId="14" fontId="19" fillId="2" borderId="0" xfId="0" applyNumberFormat="1" applyFont="1" applyFill="1"/>
    <xf numFmtId="0" fontId="5" fillId="2" borderId="20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>
      <alignment horizontal="center" wrapText="1"/>
    </xf>
    <xf numFmtId="0" fontId="20" fillId="3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3" fillId="2" borderId="23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" fillId="2" borderId="1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4" fontId="5" fillId="2" borderId="1" xfId="0" applyNumberFormat="1" applyFont="1" applyFill="1" applyBorder="1" applyAlignment="1" applyProtection="1">
      <alignment horizontal="left" vertical="center" wrapText="1"/>
      <protection locked="0"/>
    </xf>
    <xf numFmtId="3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14" fontId="19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9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14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4" fontId="3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vertical="center"/>
    </xf>
    <xf numFmtId="10" fontId="17" fillId="2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166" fontId="26" fillId="2" borderId="42" xfId="0" applyNumberFormat="1" applyFont="1" applyFill="1" applyBorder="1" applyAlignment="1">
      <alignment horizontal="center" vertical="center" wrapText="1"/>
    </xf>
    <xf numFmtId="166" fontId="26" fillId="2" borderId="43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 applyProtection="1">
      <alignment horizontal="left" vertical="center" wrapText="1" indent="2"/>
      <protection locked="0"/>
    </xf>
    <xf numFmtId="166" fontId="15" fillId="2" borderId="1" xfId="0" applyNumberFormat="1" applyFont="1" applyFill="1" applyBorder="1" applyAlignment="1" applyProtection="1">
      <alignment horizontal="left" vertical="center" wrapText="1" indent="2"/>
      <protection locked="0"/>
    </xf>
    <xf numFmtId="166" fontId="15" fillId="2" borderId="20" xfId="0" applyNumberFormat="1" applyFont="1" applyFill="1" applyBorder="1" applyAlignment="1" applyProtection="1">
      <alignment horizontal="left" vertical="center" wrapText="1" indent="2"/>
      <protection locked="0"/>
    </xf>
    <xf numFmtId="166" fontId="15" fillId="2" borderId="1" xfId="0" applyNumberFormat="1" applyFont="1" applyFill="1" applyBorder="1" applyAlignment="1">
      <alignment horizontal="left" vertical="center" wrapText="1" indent="2"/>
    </xf>
    <xf numFmtId="166" fontId="15" fillId="2" borderId="20" xfId="0" applyNumberFormat="1" applyFont="1" applyFill="1" applyBorder="1" applyAlignment="1">
      <alignment horizontal="left" vertical="center" wrapText="1" indent="2"/>
    </xf>
    <xf numFmtId="0" fontId="20" fillId="2" borderId="0" xfId="0" applyFont="1" applyFill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1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16" xfId="0" quotePrefix="1" applyFont="1" applyFill="1" applyBorder="1" applyAlignment="1" applyProtection="1">
      <alignment horizontal="left" vertical="center" wrapText="1"/>
      <protection locked="0"/>
    </xf>
    <xf numFmtId="0" fontId="15" fillId="2" borderId="17" xfId="0" applyFont="1" applyFill="1" applyBorder="1" applyAlignment="1" applyProtection="1">
      <alignment horizontal="left" vertical="center" wrapText="1"/>
      <protection locked="0"/>
    </xf>
    <xf numFmtId="0" fontId="15" fillId="2" borderId="18" xfId="0" applyFont="1" applyFill="1" applyBorder="1" applyAlignment="1" applyProtection="1">
      <alignment horizontal="left" vertical="center" wrapText="1"/>
      <protection locked="0"/>
    </xf>
    <xf numFmtId="49" fontId="5" fillId="2" borderId="16" xfId="0" quotePrefix="1" applyNumberFormat="1" applyFont="1" applyFill="1" applyBorder="1" applyAlignment="1" applyProtection="1">
      <alignment horizontal="left" vertical="center" wrapText="1"/>
      <protection locked="0"/>
    </xf>
    <xf numFmtId="49" fontId="15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5" fillId="2" borderId="32" xfId="4" quotePrefix="1" applyFont="1" applyFill="1" applyBorder="1" applyAlignment="1" applyProtection="1">
      <alignment horizontal="left" vertical="center" wrapText="1"/>
      <protection locked="0"/>
    </xf>
    <xf numFmtId="0" fontId="14" fillId="2" borderId="33" xfId="3" applyFont="1" applyFill="1" applyBorder="1" applyAlignment="1" applyProtection="1">
      <alignment horizontal="left" vertical="center" wrapText="1"/>
      <protection locked="0"/>
    </xf>
    <xf numFmtId="0" fontId="14" fillId="2" borderId="34" xfId="3" applyFont="1" applyFill="1" applyBorder="1" applyAlignment="1" applyProtection="1">
      <alignment horizontal="left" vertical="center" wrapText="1"/>
      <protection locked="0"/>
    </xf>
    <xf numFmtId="0" fontId="25" fillId="2" borderId="8" xfId="3" applyFont="1" applyFill="1" applyBorder="1" applyAlignment="1" applyProtection="1">
      <alignment horizontal="center" vertical="center" wrapText="1"/>
      <protection locked="0"/>
    </xf>
    <xf numFmtId="0" fontId="25" fillId="2" borderId="9" xfId="3" applyFont="1" applyFill="1" applyBorder="1" applyAlignment="1" applyProtection="1">
      <alignment horizontal="center" vertical="center" wrapText="1"/>
      <protection locked="0"/>
    </xf>
    <xf numFmtId="0" fontId="25" fillId="2" borderId="10" xfId="3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25" fillId="2" borderId="24" xfId="4" applyFont="1" applyFill="1" applyBorder="1" applyAlignment="1" applyProtection="1">
      <alignment horizontal="left" vertical="center" wrapText="1"/>
    </xf>
    <xf numFmtId="0" fontId="25" fillId="2" borderId="25" xfId="4" applyFont="1" applyFill="1" applyBorder="1" applyAlignment="1" applyProtection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 wrapText="1"/>
    </xf>
    <xf numFmtId="0" fontId="30" fillId="2" borderId="39" xfId="0" applyFont="1" applyFill="1" applyBorder="1" applyAlignment="1">
      <alignment horizontal="left" vertical="center" wrapText="1"/>
    </xf>
    <xf numFmtId="0" fontId="30" fillId="2" borderId="40" xfId="0" applyFont="1" applyFill="1" applyBorder="1" applyAlignment="1">
      <alignment horizontal="left" vertical="center" wrapText="1"/>
    </xf>
    <xf numFmtId="0" fontId="30" fillId="2" borderId="41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20" fillId="2" borderId="24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left" vertical="center" wrapText="1"/>
    </xf>
    <xf numFmtId="0" fontId="20" fillId="2" borderId="36" xfId="0" applyFont="1" applyFill="1" applyBorder="1" applyAlignment="1">
      <alignment horizontal="left" vertical="center"/>
    </xf>
    <xf numFmtId="0" fontId="20" fillId="2" borderId="37" xfId="0" applyFont="1" applyFill="1" applyBorder="1" applyAlignment="1">
      <alignment horizontal="left" vertical="center"/>
    </xf>
  </cellXfs>
  <cellStyles count="5">
    <cellStyle name="Hyperlink" xfId="4" builtinId="8"/>
    <cellStyle name="Hyperlink 2" xfId="3" xr:uid="{D3DF6634-5E21-4D79-A2C9-9C137C07713B}"/>
    <cellStyle name="Procent" xfId="2" builtinId="5"/>
    <cellStyle name="Standaard" xfId="0" builtinId="0"/>
    <cellStyle name="Valuta" xfId="1" builtinId="4"/>
  </cellStyles>
  <dxfs count="2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5050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BEHEER!$B$96" noThreeD="1"/>
</file>

<file path=xl/ctrlProps/ctrlProp10.xml><?xml version="1.0" encoding="utf-8"?>
<formControlPr xmlns="http://schemas.microsoft.com/office/spreadsheetml/2009/9/main" objectType="CheckBox" fmlaLink="BEHEER!$B$92" noThreeD="1"/>
</file>

<file path=xl/ctrlProps/ctrlProp11.xml><?xml version="1.0" encoding="utf-8"?>
<formControlPr xmlns="http://schemas.microsoft.com/office/spreadsheetml/2009/9/main" objectType="CheckBox" fmlaLink="BEHEER!$B$93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fmlaLink="BEHEER!$B$120" noThreeD="1"/>
</file>

<file path=xl/ctrlProps/ctrlProp5.xml><?xml version="1.0" encoding="utf-8"?>
<formControlPr xmlns="http://schemas.microsoft.com/office/spreadsheetml/2009/9/main" objectType="CheckBox" fmlaLink="BEHEER!$B$121" noThreeD="1"/>
</file>

<file path=xl/ctrlProps/ctrlProp6.xml><?xml version="1.0" encoding="utf-8"?>
<formControlPr xmlns="http://schemas.microsoft.com/office/spreadsheetml/2009/9/main" objectType="CheckBox" fmlaLink="BEHEER!$B$97" noThreeD="1"/>
</file>

<file path=xl/ctrlProps/ctrlProp7.xml><?xml version="1.0" encoding="utf-8"?>
<formControlPr xmlns="http://schemas.microsoft.com/office/spreadsheetml/2009/9/main" objectType="CheckBox" fmlaLink="BEHEER!$B$111" noThreeD="1"/>
</file>

<file path=xl/ctrlProps/ctrlProp8.xml><?xml version="1.0" encoding="utf-8"?>
<formControlPr xmlns="http://schemas.microsoft.com/office/spreadsheetml/2009/9/main" objectType="CheckBox" fmlaLink="BEHEER!$B$112" noThreeD="1"/>
</file>

<file path=xl/ctrlProps/ctrlProp9.xml><?xml version="1.0" encoding="utf-8"?>
<formControlPr xmlns="http://schemas.microsoft.com/office/spreadsheetml/2009/9/main" objectType="CheckBox" fmlaLink="BEHEER!$C$119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2</xdr:row>
          <xdr:rowOff>12700</xdr:rowOff>
        </xdr:from>
        <xdr:to>
          <xdr:col>1</xdr:col>
          <xdr:colOff>533400</xdr:colOff>
          <xdr:row>3</xdr:row>
          <xdr:rowOff>12700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20</xdr:row>
          <xdr:rowOff>0</xdr:rowOff>
        </xdr:from>
        <xdr:to>
          <xdr:col>3</xdr:col>
          <xdr:colOff>342900</xdr:colOff>
          <xdr:row>21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20</xdr:row>
          <xdr:rowOff>0</xdr:rowOff>
        </xdr:from>
        <xdr:to>
          <xdr:col>3</xdr:col>
          <xdr:colOff>342900</xdr:colOff>
          <xdr:row>21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20</xdr:row>
          <xdr:rowOff>0</xdr:rowOff>
        </xdr:from>
        <xdr:to>
          <xdr:col>3</xdr:col>
          <xdr:colOff>342900</xdr:colOff>
          <xdr:row>21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20</xdr:row>
          <xdr:rowOff>419100</xdr:rowOff>
        </xdr:from>
        <xdr:to>
          <xdr:col>3</xdr:col>
          <xdr:colOff>342900</xdr:colOff>
          <xdr:row>22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</xdr:row>
          <xdr:rowOff>298450</xdr:rowOff>
        </xdr:from>
        <xdr:to>
          <xdr:col>1</xdr:col>
          <xdr:colOff>546100</xdr:colOff>
          <xdr:row>3</xdr:row>
          <xdr:rowOff>298450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57150</xdr:rowOff>
        </xdr:from>
        <xdr:to>
          <xdr:col>3</xdr:col>
          <xdr:colOff>355600</xdr:colOff>
          <xdr:row>13</xdr:row>
          <xdr:rowOff>381000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13</xdr:row>
          <xdr:rowOff>69850</xdr:rowOff>
        </xdr:from>
        <xdr:to>
          <xdr:col>3</xdr:col>
          <xdr:colOff>927100</xdr:colOff>
          <xdr:row>13</xdr:row>
          <xdr:rowOff>393700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15</xdr:row>
          <xdr:rowOff>57150</xdr:rowOff>
        </xdr:from>
        <xdr:to>
          <xdr:col>3</xdr:col>
          <xdr:colOff>342900</xdr:colOff>
          <xdr:row>15</xdr:row>
          <xdr:rowOff>381000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6</xdr:row>
          <xdr:rowOff>69850</xdr:rowOff>
        </xdr:from>
        <xdr:to>
          <xdr:col>1</xdr:col>
          <xdr:colOff>679450</xdr:colOff>
          <xdr:row>6</xdr:row>
          <xdr:rowOff>209550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6</xdr:row>
          <xdr:rowOff>247650</xdr:rowOff>
        </xdr:from>
        <xdr:to>
          <xdr:col>1</xdr:col>
          <xdr:colOff>666750</xdr:colOff>
          <xdr:row>6</xdr:row>
          <xdr:rowOff>438150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zonline.sharepoint.com/sites/TeamHav1k/Gedeelde%20documenten/HA/2024-2025/Overeenkomst/Formulieren/Excel%20xlsm%20(macro)/Prestatie%20POH-GGZ%20aanvraag-en-wijzigingsformulier%202021%20-%20OUDE%20VERS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zonline.sharepoint.com/sites/TeamHav1k/Gedeelde%20documenten/HA/2024-2025/Overeenkomst/Formulieren/Excel%20xlsm%20(macro)/Prestatie%20POH-GGZ%20aanvraag-en-wijzigingsformulier%202022Q2%20(versie%202022.6)%20-%20conce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ANVRAAG"/>
      <sheetName val="VOORBEELD"/>
      <sheetName val="DEELNEMERSLIJST TBV ZORGGROEPEN"/>
      <sheetName val="HULPBLAD GEM. TARIEF E-HEALTH"/>
      <sheetName val="EXTRA RUIMTE"/>
      <sheetName val="BEHEER"/>
    </sheetNames>
    <sheetDataSet>
      <sheetData sheetId="0">
        <row r="79">
          <cell r="C79">
            <v>0</v>
          </cell>
        </row>
      </sheetData>
      <sheetData sheetId="1"/>
      <sheetData sheetId="2"/>
      <sheetData sheetId="3"/>
      <sheetData sheetId="4"/>
      <sheetData sheetId="5">
        <row r="3">
          <cell r="C3">
            <v>36</v>
          </cell>
        </row>
        <row r="4">
          <cell r="C4">
            <v>2350</v>
          </cell>
        </row>
        <row r="5">
          <cell r="C5">
            <v>9.5400000000000009</v>
          </cell>
        </row>
        <row r="6">
          <cell r="C6">
            <v>0.75</v>
          </cell>
        </row>
        <row r="7">
          <cell r="C7">
            <v>0.25</v>
          </cell>
        </row>
        <row r="8">
          <cell r="C8">
            <v>7.1550000000000011</v>
          </cell>
        </row>
        <row r="9">
          <cell r="C9">
            <v>2.3850000000000002</v>
          </cell>
        </row>
        <row r="10">
          <cell r="C10">
            <v>27</v>
          </cell>
        </row>
        <row r="12">
          <cell r="C12">
            <v>3.18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ANVRAAG"/>
      <sheetName val="DEELNEMERSLIJST"/>
      <sheetName val="GESTOPTE PRAKTIJKEN"/>
      <sheetName val="HULPBLAD GEM. TARIEF E-HEALTH"/>
      <sheetName val="BEHEER"/>
    </sheetNames>
    <sheetDataSet>
      <sheetData sheetId="0"/>
      <sheetData sheetId="1"/>
      <sheetData sheetId="2"/>
      <sheetData sheetId="3"/>
      <sheetData sheetId="4">
        <row r="2">
          <cell r="B2" t="str">
            <v>POH-GGZ Q2 t/m Q4</v>
          </cell>
        </row>
        <row r="3">
          <cell r="B3">
            <v>2022</v>
          </cell>
        </row>
        <row r="4">
          <cell r="B4" t="str">
            <v>2022.6</v>
          </cell>
        </row>
        <row r="7">
          <cell r="B7">
            <v>2350</v>
          </cell>
        </row>
        <row r="8">
          <cell r="B8">
            <v>12</v>
          </cell>
        </row>
        <row r="9">
          <cell r="B9">
            <v>3.28</v>
          </cell>
        </row>
        <row r="13">
          <cell r="B13">
            <v>0.82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://www.cz.nl/prestaties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mailto:rz.huisartsen@cz.nl?subject=Aanvraag-/wijzigingsformulier%20Praktijkmanagement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ECE2-8368-44B8-BC27-D68C45E24604}">
  <sheetPr codeName="Blad4"/>
  <dimension ref="A1:AA33"/>
  <sheetViews>
    <sheetView tabSelected="1" workbookViewId="0">
      <selection activeCell="B5" sqref="B5:D5"/>
    </sheetView>
  </sheetViews>
  <sheetFormatPr defaultColWidth="9.1796875" defaultRowHeight="25.5" customHeight="1" x14ac:dyDescent="0.25"/>
  <cols>
    <col min="1" max="1" width="44" style="11" bestFit="1" customWidth="1"/>
    <col min="2" max="2" width="10.81640625" style="11" bestFit="1" customWidth="1"/>
    <col min="3" max="3" width="14.54296875" style="11" bestFit="1" customWidth="1"/>
    <col min="4" max="4" width="32" style="11" bestFit="1" customWidth="1"/>
    <col min="5" max="26" width="9.1796875" style="16"/>
    <col min="27" max="27" width="16.1796875" style="16" bestFit="1" customWidth="1"/>
    <col min="28" max="16384" width="9.1796875" style="16"/>
  </cols>
  <sheetData>
    <row r="1" spans="1:27" ht="25.5" customHeight="1" x14ac:dyDescent="0.25">
      <c r="A1" s="117" t="str">
        <f>CONCATENATE("Aanvraag-/wijzigingsformulier prestatie ",prestatie," ",jaarT)</f>
        <v>Aanvraag-/wijzigingsformulier prestatie Ouderenzorg 2024</v>
      </c>
      <c r="B1" s="117"/>
      <c r="C1" s="117"/>
      <c r="D1" s="117"/>
      <c r="AA1" s="16" t="s">
        <v>3</v>
      </c>
    </row>
    <row r="2" spans="1:27" ht="25.5" customHeight="1" thickBot="1" x14ac:dyDescent="0.3">
      <c r="A2" s="118" t="s">
        <v>93</v>
      </c>
      <c r="B2" s="119"/>
      <c r="C2" s="119"/>
      <c r="D2" s="119"/>
    </row>
    <row r="3" spans="1:27" ht="25.5" customHeight="1" x14ac:dyDescent="0.25">
      <c r="A3" s="17" t="s">
        <v>16</v>
      </c>
      <c r="B3" s="18"/>
      <c r="C3" s="120" t="s">
        <v>91</v>
      </c>
      <c r="D3" s="121"/>
      <c r="AA3" s="74" t="s">
        <v>79</v>
      </c>
    </row>
    <row r="4" spans="1:27" ht="25.5" customHeight="1" x14ac:dyDescent="0.25">
      <c r="A4" s="19"/>
      <c r="B4" s="20"/>
      <c r="C4" s="122" t="s">
        <v>90</v>
      </c>
      <c r="D4" s="123"/>
    </row>
    <row r="5" spans="1:27" ht="25.5" customHeight="1" x14ac:dyDescent="0.25">
      <c r="A5" s="21" t="s">
        <v>53</v>
      </c>
      <c r="B5" s="112"/>
      <c r="C5" s="113"/>
      <c r="D5" s="114"/>
    </row>
    <row r="6" spans="1:27" ht="25.5" customHeight="1" x14ac:dyDescent="0.25">
      <c r="A6" s="50" t="s">
        <v>17</v>
      </c>
      <c r="B6" s="115" t="str">
        <f>BEHEER!C137</f>
        <v/>
      </c>
      <c r="C6" s="115"/>
      <c r="D6" s="116"/>
    </row>
    <row r="7" spans="1:27" ht="39.65" customHeight="1" x14ac:dyDescent="0.25">
      <c r="A7" s="50" t="str">
        <f>IF(BEHEER!B97,"Zijn er per datum wijziging praktijken die niet meer deelnemen?","")</f>
        <v/>
      </c>
      <c r="B7" s="84" t="str">
        <f>IF(BEHEER!B97,"ja
nee","")</f>
        <v/>
      </c>
      <c r="C7" s="110" t="str">
        <f>IF(BEHEER!B92,"Vul gegevens niet meer deelnemende huisartsenpraktijken op tabblad GESTOPTE PRAKTIJKEN","")</f>
        <v/>
      </c>
      <c r="D7" s="111"/>
    </row>
    <row r="8" spans="1:27" ht="25.5" customHeight="1" x14ac:dyDescent="0.25">
      <c r="A8" s="22" t="s">
        <v>94</v>
      </c>
      <c r="B8" s="124"/>
      <c r="C8" s="125"/>
      <c r="D8" s="126"/>
    </row>
    <row r="9" spans="1:27" ht="25.5" customHeight="1" x14ac:dyDescent="0.25">
      <c r="A9" s="23" t="s">
        <v>31</v>
      </c>
      <c r="B9" s="139"/>
      <c r="C9" s="128"/>
      <c r="D9" s="129"/>
    </row>
    <row r="10" spans="1:27" ht="25.5" customHeight="1" x14ac:dyDescent="0.25">
      <c r="A10" s="23" t="s">
        <v>28</v>
      </c>
      <c r="B10" s="127"/>
      <c r="C10" s="128"/>
      <c r="D10" s="129"/>
    </row>
    <row r="11" spans="1:27" ht="25.5" customHeight="1" x14ac:dyDescent="0.25">
      <c r="A11" s="23" t="s">
        <v>29</v>
      </c>
      <c r="B11" s="130"/>
      <c r="C11" s="131"/>
      <c r="D11" s="132"/>
    </row>
    <row r="12" spans="1:27" ht="25.5" customHeight="1" thickBot="1" x14ac:dyDescent="0.3">
      <c r="A12" s="49" t="s">
        <v>30</v>
      </c>
      <c r="B12" s="133"/>
      <c r="C12" s="134"/>
      <c r="D12" s="135"/>
    </row>
    <row r="13" spans="1:27" ht="37.5" customHeight="1" thickBot="1" x14ac:dyDescent="0.3">
      <c r="A13" s="151" t="s">
        <v>43</v>
      </c>
      <c r="B13" s="152"/>
      <c r="C13" s="152"/>
      <c r="D13" s="153"/>
    </row>
    <row r="14" spans="1:27" ht="37.5" customHeight="1" x14ac:dyDescent="0.25">
      <c r="A14" s="71" t="s">
        <v>72</v>
      </c>
      <c r="B14" s="39"/>
      <c r="C14" s="40"/>
      <c r="D14" s="69" t="str">
        <f>CONCATENATE("      ","JA","           ","NEE")</f>
        <v xml:space="preserve">      JA           NEE</v>
      </c>
    </row>
    <row r="15" spans="1:27" ht="37.5" customHeight="1" x14ac:dyDescent="0.25">
      <c r="A15" s="72" t="s">
        <v>73</v>
      </c>
      <c r="B15" s="28"/>
      <c r="C15" s="29"/>
      <c r="D15" s="78"/>
    </row>
    <row r="16" spans="1:27" ht="37.5" customHeight="1" thickBot="1" x14ac:dyDescent="0.3">
      <c r="A16" s="154" t="str">
        <f>IF(BEHEER!B111,"U wilt gebruikmaken van de aanvullende financiering voor de ICT-tool. De zorggroep verklaart dat deze kosten niet via de O&amp;I financiering reeds worden vergoed.","")</f>
        <v/>
      </c>
      <c r="B16" s="155"/>
      <c r="C16" s="156"/>
      <c r="D16" s="25" t="str">
        <f>IF(BEHEER!B111,CONCATENATE("      ","JA"),"")</f>
        <v/>
      </c>
      <c r="E16" s="68"/>
    </row>
    <row r="17" spans="1:5" ht="25.5" customHeight="1" x14ac:dyDescent="0.25">
      <c r="A17" s="38" t="str">
        <f>CONCATENATE("Totaal aantal ingeschreven patienten ",TEXT(BEHEER!B137,"d mmmm jjjj"))</f>
        <v xml:space="preserve">Totaal aantal ingeschreven patienten </v>
      </c>
      <c r="B17" s="39"/>
      <c r="C17" s="40"/>
      <c r="D17" s="41">
        <f>SUM(DEELNEMERSLIJST!F:F)</f>
        <v>0</v>
      </c>
    </row>
    <row r="18" spans="1:5" ht="25.5" customHeight="1" x14ac:dyDescent="0.25">
      <c r="A18" s="42" t="str">
        <f>CONCATENATE("Totaal aantal patienten 75+ in alle praktijken ",TEXT(BEHEER!B137,"d mmmm jjjj"))</f>
        <v xml:space="preserve">Totaal aantal patienten 75+ in alle praktijken </v>
      </c>
      <c r="B18" s="28"/>
      <c r="C18" s="29"/>
      <c r="D18" s="43">
        <f>SUM(DEELNEMERSLIJST!G:G)</f>
        <v>0</v>
      </c>
    </row>
    <row r="19" spans="1:5" ht="25.5" customHeight="1" x14ac:dyDescent="0.25">
      <c r="A19" s="44" t="s">
        <v>15</v>
      </c>
      <c r="B19" s="28"/>
      <c r="C19" s="29"/>
      <c r="D19" s="45">
        <f>SUM(DEELNEMERSLIJST!J:J)</f>
        <v>0</v>
      </c>
    </row>
    <row r="20" spans="1:5" ht="25.5" customHeight="1" x14ac:dyDescent="0.25">
      <c r="A20" s="140" t="str">
        <f>CONCATENATE("Kwartaaltarief ",jaarT," per ingeschreven patiënt (onder voorbehoud)")</f>
        <v>Kwartaaltarief 2024 per ingeschreven patiënt (onder voorbehoud)</v>
      </c>
      <c r="B20" s="141"/>
      <c r="C20" s="142"/>
      <c r="D20" s="24" t="str">
        <f>IF(BEHEER!B124,BEHEER!C124,IF(BEHEER!B125,BEHEER!C125,BEHEER!B126))</f>
        <v>Het formulier is niet volledig ingevuld. (Zie gele cellen.)</v>
      </c>
      <c r="E20" s="68"/>
    </row>
    <row r="21" spans="1:5" ht="25.5" customHeight="1" x14ac:dyDescent="0.25">
      <c r="A21" s="143" t="s">
        <v>18</v>
      </c>
      <c r="B21" s="144"/>
      <c r="C21" s="144"/>
      <c r="D21" s="25" t="str">
        <f>CONCATENATE("      ","JA")</f>
        <v xml:space="preserve">      JA</v>
      </c>
    </row>
    <row r="22" spans="1:5" ht="25.5" customHeight="1" thickBot="1" x14ac:dyDescent="0.3">
      <c r="A22" s="145" t="s">
        <v>95</v>
      </c>
      <c r="B22" s="146"/>
      <c r="C22" s="146"/>
      <c r="D22" s="26" t="str">
        <f>CONCATENATE("      ","JA")</f>
        <v xml:space="preserve">      JA</v>
      </c>
    </row>
    <row r="23" spans="1:5" ht="25.5" customHeight="1" thickBot="1" x14ac:dyDescent="0.3">
      <c r="A23" s="147"/>
      <c r="B23" s="147"/>
      <c r="C23" s="147"/>
      <c r="D23" s="147"/>
    </row>
    <row r="24" spans="1:5" ht="25.5" customHeight="1" x14ac:dyDescent="0.25">
      <c r="A24" s="148" t="s">
        <v>19</v>
      </c>
      <c r="B24" s="149"/>
      <c r="C24" s="149"/>
      <c r="D24" s="150"/>
    </row>
    <row r="25" spans="1:5" ht="22" customHeight="1" thickBot="1" x14ac:dyDescent="0.3">
      <c r="A25" s="136" t="s">
        <v>20</v>
      </c>
      <c r="B25" s="137"/>
      <c r="C25" s="137"/>
      <c r="D25" s="138"/>
    </row>
    <row r="26" spans="1:5" ht="25.5" customHeight="1" thickBot="1" x14ac:dyDescent="0.3">
      <c r="A26" s="58" t="s">
        <v>23</v>
      </c>
      <c r="B26" s="58"/>
      <c r="C26" s="58"/>
      <c r="D26" s="58"/>
    </row>
    <row r="27" spans="1:5" ht="25.5" customHeight="1" x14ac:dyDescent="0.25">
      <c r="A27" s="161" t="s">
        <v>71</v>
      </c>
      <c r="B27" s="162"/>
      <c r="C27" s="162"/>
      <c r="D27" s="67" t="s">
        <v>70</v>
      </c>
    </row>
    <row r="28" spans="1:5" ht="25.5" customHeight="1" x14ac:dyDescent="0.25">
      <c r="A28" s="157" t="str">
        <f>CONCATENATE("A: Minder dan ",BEHEER!E7," ouderen (75+) in de praktijk")</f>
        <v>A: Minder dan 6,00% ouderen (75+) in de praktijk</v>
      </c>
      <c r="B28" s="158"/>
      <c r="C28" s="158"/>
      <c r="D28" s="63" t="str">
        <f>BEHEER!F7</f>
        <v>€ 0,66</v>
      </c>
    </row>
    <row r="29" spans="1:5" ht="25.5" customHeight="1" x14ac:dyDescent="0.25">
      <c r="A29" s="157" t="str">
        <f>CONCATENATE("B: Van ",BEHEER!E7," tot en met ",BEHEER!E9," ouderen (75+) in de praktijk")</f>
        <v>B: Van 6,00% tot en met 10,00% ouderen (75+) in de praktijk</v>
      </c>
      <c r="B29" s="158"/>
      <c r="C29" s="158"/>
      <c r="D29" s="63" t="str">
        <f>BEHEER!F8</f>
        <v>€ 1,33</v>
      </c>
    </row>
    <row r="30" spans="1:5" ht="25.5" customHeight="1" x14ac:dyDescent="0.25">
      <c r="A30" s="157" t="str">
        <f>CONCATENATE("C: Meer dan ",BEHEER!E9," ouderen (75+) in de praktijk")</f>
        <v>C: Meer dan 10,00% ouderen (75+) in de praktijk</v>
      </c>
      <c r="B30" s="158"/>
      <c r="C30" s="158"/>
      <c r="D30" s="63" t="str">
        <f>BEHEER!F9</f>
        <v>€ 2,00</v>
      </c>
    </row>
    <row r="31" spans="1:5" ht="25.5" customHeight="1" thickBot="1" x14ac:dyDescent="0.3">
      <c r="A31" s="159" t="str">
        <f>IF(AND(BEHEER!B111,BEHEER!B114,BEHEER!B117),"ICT-tool","")</f>
        <v/>
      </c>
      <c r="B31" s="160"/>
      <c r="C31" s="160"/>
      <c r="D31" s="64" t="str">
        <f>IF(AND(BEHEER!B111,BEHEER!B114,BEHEER!B117),BEHEER!F10,"")</f>
        <v/>
      </c>
    </row>
    <row r="32" spans="1:5" ht="25.5" customHeight="1" x14ac:dyDescent="0.25">
      <c r="A32" s="65"/>
      <c r="B32" s="66"/>
      <c r="C32" s="66"/>
      <c r="D32" s="66"/>
    </row>
    <row r="33" spans="1:4" ht="25.5" customHeight="1" x14ac:dyDescent="0.25">
      <c r="A33" s="66"/>
      <c r="B33" s="66"/>
      <c r="C33" s="66"/>
      <c r="D33" s="66"/>
    </row>
  </sheetData>
  <sheetProtection algorithmName="SHA-512" hashValue="aSzWQMNEp2cE8bAXI2dpDAoPxs5T7bIuNbA09WyzAdm5Lm0Int7cPEg6hb2h7GXKydM2Q2rYwt+eeBStX1nltg==" saltValue="wlYOVVbZ/YEbUj1bKB06sg==" spinCount="100000" sheet="1" objects="1" scenarios="1" formatCells="0" selectLockedCells="1"/>
  <mergeCells count="25">
    <mergeCell ref="A28:C28"/>
    <mergeCell ref="A29:C29"/>
    <mergeCell ref="A30:C30"/>
    <mergeCell ref="A31:C31"/>
    <mergeCell ref="A27:C27"/>
    <mergeCell ref="B8:D8"/>
    <mergeCell ref="B10:D10"/>
    <mergeCell ref="B11:D11"/>
    <mergeCell ref="B12:D12"/>
    <mergeCell ref="A25:D25"/>
    <mergeCell ref="B9:D9"/>
    <mergeCell ref="A20:C20"/>
    <mergeCell ref="A21:C21"/>
    <mergeCell ref="A22:C22"/>
    <mergeCell ref="A23:D23"/>
    <mergeCell ref="A24:D24"/>
    <mergeCell ref="A13:D13"/>
    <mergeCell ref="A16:C16"/>
    <mergeCell ref="C7:D7"/>
    <mergeCell ref="B5:D5"/>
    <mergeCell ref="B6:D6"/>
    <mergeCell ref="A1:D1"/>
    <mergeCell ref="A2:D2"/>
    <mergeCell ref="C3:D3"/>
    <mergeCell ref="C4:D4"/>
  </mergeCells>
  <conditionalFormatting sqref="A17:A19 D17:D19">
    <cfRule type="expression" dxfId="25" priority="30">
      <formula>CELL("bescherming",A17)=0</formula>
    </cfRule>
  </conditionalFormatting>
  <conditionalFormatting sqref="B8:D12">
    <cfRule type="containsBlanks" dxfId="24" priority="24" stopIfTrue="1">
      <formula>LEN(TRIM(B8))=0</formula>
    </cfRule>
    <cfRule type="expression" dxfId="23" priority="25">
      <formula>LEN(B8)&lt;3</formula>
    </cfRule>
  </conditionalFormatting>
  <conditionalFormatting sqref="B5:D5">
    <cfRule type="containsBlanks" dxfId="22" priority="31">
      <formula>LEN(TRIM(B5))=0</formula>
    </cfRule>
  </conditionalFormatting>
  <conditionalFormatting sqref="A14:A15">
    <cfRule type="expression" dxfId="21" priority="10">
      <formula>CELL("bescherming",A14)=0</formula>
    </cfRule>
  </conditionalFormatting>
  <conditionalFormatting sqref="A16">
    <cfRule type="expression" dxfId="20" priority="6">
      <formula>CELL("bescherming",A16)=0</formula>
    </cfRule>
  </conditionalFormatting>
  <hyperlinks>
    <hyperlink ref="A25:D25" r:id="rId1" display="rz.huisartsen@cz.nl" xr:uid="{2027DBC8-5D24-44B8-9B91-B35B5C5512FC}"/>
    <hyperlink ref="A22:C22" r:id="rId2" display="De aanvrager heeft kennis genomen van de voorwaarden, vermeld op www.cz.nl/mdz onder downloads" xr:uid="{13C01159-FA85-4A63-AA76-BE412B62EB69}"/>
  </hyperlinks>
  <printOptions horizontalCentered="1"/>
  <pageMargins left="0.39370078740157483" right="0.39370078740157483" top="0.59055118110236227" bottom="0.39370078740157483" header="0.19685039370078741" footer="0.31496062992125984"/>
  <pageSetup paperSize="9" orientation="portrait" r:id="rId3"/>
  <rowBreaks count="1" manualBreakCount="1">
    <brk id="25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Check Box 1">
              <controlPr locked="0" defaultSize="0" autoFill="0" autoLine="0" autoPict="0">
                <anchor moveWithCells="1">
                  <from>
                    <xdr:col>1</xdr:col>
                    <xdr:colOff>203200</xdr:colOff>
                    <xdr:row>2</xdr:row>
                    <xdr:rowOff>12700</xdr:rowOff>
                  </from>
                  <to>
                    <xdr:col>1</xdr:col>
                    <xdr:colOff>533400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20</xdr:row>
                    <xdr:rowOff>0</xdr:rowOff>
                  </from>
                  <to>
                    <xdr:col>3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20</xdr:row>
                    <xdr:rowOff>0</xdr:rowOff>
                  </from>
                  <to>
                    <xdr:col>3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20</xdr:row>
                    <xdr:rowOff>0</xdr:rowOff>
                  </from>
                  <to>
                    <xdr:col>3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20</xdr:row>
                    <xdr:rowOff>419100</xdr:rowOff>
                  </from>
                  <to>
                    <xdr:col>3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locked="0" defaultSize="0" autoFill="0" autoLine="0" autoPict="0">
                <anchor moveWithCells="1">
                  <from>
                    <xdr:col>1</xdr:col>
                    <xdr:colOff>209550</xdr:colOff>
                    <xdr:row>2</xdr:row>
                    <xdr:rowOff>298450</xdr:rowOff>
                  </from>
                  <to>
                    <xdr:col>1</xdr:col>
                    <xdr:colOff>546100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2" name="Check Box 1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57150</xdr:rowOff>
                  </from>
                  <to>
                    <xdr:col>3</xdr:col>
                    <xdr:colOff>355600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3" name="Check Box 13">
              <controlPr locked="0" defaultSize="0" autoFill="0" autoLine="0" autoPict="0">
                <anchor moveWithCells="1">
                  <from>
                    <xdr:col>3</xdr:col>
                    <xdr:colOff>590550</xdr:colOff>
                    <xdr:row>13</xdr:row>
                    <xdr:rowOff>69850</xdr:rowOff>
                  </from>
                  <to>
                    <xdr:col>3</xdr:col>
                    <xdr:colOff>927100</xdr:colOff>
                    <xdr:row>13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15</xdr:row>
                    <xdr:rowOff>57150</xdr:rowOff>
                  </from>
                  <to>
                    <xdr:col>3</xdr:col>
                    <xdr:colOff>342900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5" name="Check Box 15">
              <controlPr locked="0" defaultSize="0" autoFill="0" autoLine="0" autoPict="0">
                <anchor moveWithCells="1">
                  <from>
                    <xdr:col>1</xdr:col>
                    <xdr:colOff>31750</xdr:colOff>
                    <xdr:row>6</xdr:row>
                    <xdr:rowOff>69850</xdr:rowOff>
                  </from>
                  <to>
                    <xdr:col>1</xdr:col>
                    <xdr:colOff>679450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6" name="Check Box 16">
              <controlPr locked="0" defaultSize="0" autoFill="0" autoLine="0" autoPict="0">
                <anchor moveWithCells="1">
                  <from>
                    <xdr:col>1</xdr:col>
                    <xdr:colOff>31750</xdr:colOff>
                    <xdr:row>6</xdr:row>
                    <xdr:rowOff>247650</xdr:rowOff>
                  </from>
                  <to>
                    <xdr:col>1</xdr:col>
                    <xdr:colOff>666750</xdr:colOff>
                    <xdr:row>6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78251DE9-4156-437B-8494-24CDDFF14E2C}">
            <xm:f>NOT(BEHEER!$B$120)</xm:f>
            <x14:dxf>
              <fill>
                <patternFill>
                  <bgColor rgb="FFFFFF99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15" id="{2AAC7A6F-BC26-4D74-8EDB-D793F3BFB9DF}">
            <xm:f>NOT(BEHEER!$B$121)</xm:f>
            <x14:dxf>
              <fill>
                <patternFill>
                  <bgColor rgb="FFFFFF99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20" id="{1C2B8562-468D-4574-A779-8E4A7EA6FA7E}">
            <xm:f>(BEHEER!$B$98="rood")</xm:f>
            <x14:dxf>
              <fill>
                <patternFill>
                  <bgColor rgb="FFFF5050"/>
                </patternFill>
              </fill>
            </x14:dxf>
          </x14:cfRule>
          <x14:cfRule type="expression" priority="21" id="{FA8E9A32-DDD7-4A28-BC20-F0B84E84F60D}">
            <xm:f>(BEHEER!$B$98="geel")</xm:f>
            <x14:dxf>
              <fill>
                <patternFill>
                  <bgColor rgb="FFFFFF99"/>
                </patternFill>
              </fill>
            </x14:dxf>
          </x14:cfRule>
          <xm:sqref>B3:D4</xm:sqref>
        </x14:conditionalFormatting>
        <x14:conditionalFormatting xmlns:xm="http://schemas.microsoft.com/office/excel/2006/main">
          <x14:cfRule type="expression" priority="12" id="{5F630EA9-1717-4C9A-9B57-B60EFBF3FEE4}">
            <xm:f>(NOT(BEHEER!$B$86))</xm:f>
            <x14:dxf>
              <fill>
                <patternFill>
                  <bgColor rgb="FFFFFF99"/>
                </patternFill>
              </fill>
            </x14:dxf>
          </x14:cfRule>
          <xm:sqref>A13:D13</xm:sqref>
        </x14:conditionalFormatting>
        <x14:conditionalFormatting xmlns:xm="http://schemas.microsoft.com/office/excel/2006/main">
          <x14:cfRule type="expression" priority="8" id="{E257C30C-9822-49E5-BD93-88AF89641FB0}">
            <xm:f>NOT(BEHEER!$B$114)</xm:f>
            <x14:dxf>
              <fill>
                <patternFill>
                  <bgColor rgb="FFFF5050"/>
                </patternFill>
              </fill>
            </x14:dxf>
          </x14:cfRule>
          <x14:cfRule type="expression" priority="9" id="{6B366A70-31B9-4BA8-AB73-07D6688CF6AA}">
            <xm:f>NOT(BEHEER!$B$113)</xm:f>
            <x14:dxf>
              <fill>
                <patternFill>
                  <bgColor rgb="FFFFFF99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5" id="{9C04F74A-32F0-44F1-AF2D-16175C180D83}">
            <xm:f>NOT(BEHEER!$B$119)</xm:f>
            <x14:dxf>
              <fill>
                <patternFill>
                  <bgColor rgb="FFFFFF99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32" id="{ECE6902B-16B6-429C-9A8C-200CC8854D56}">
            <xm:f>NOT(BEHEER!$B$116)</xm:f>
            <x14:dxf>
              <fill>
                <patternFill>
                  <bgColor rgb="FFFFFF99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3" id="{B802270E-CFE2-4F85-85CA-E44828FE4E53}">
            <xm:f>AND(BEHEER!$B$92,NOT(BEHEER!$B$90))</xm:f>
            <x14:dxf>
              <fill>
                <patternFill>
                  <bgColor rgb="FFFFFF99"/>
                </patternFill>
              </fill>
            </x14:dxf>
          </x14:cfRule>
          <xm:sqref>C7:D7</xm:sqref>
        </x14:conditionalFormatting>
        <x14:conditionalFormatting xmlns:xm="http://schemas.microsoft.com/office/excel/2006/main">
          <x14:cfRule type="expression" priority="1" id="{03572F49-AE92-4C5E-8BA6-C92A6DE99A1B}">
            <xm:f>AND(BEHEER!$B$97,NOT(BEHEER!$B$92),NOT(BEHEER!$B$93))</xm:f>
            <x14:dxf>
              <fill>
                <patternFill>
                  <bgColor rgb="FFFFFF99"/>
                </patternFill>
              </fill>
            </x14:dxf>
          </x14:cfRule>
          <x14:cfRule type="expression" priority="2" id="{1A515EC8-222A-44FB-B995-2DA505978F5E}">
            <xm:f>AND(BEHEER!$B$92,BEHEER!$B$93)</xm:f>
            <x14:dxf>
              <fill>
                <patternFill>
                  <bgColor rgb="FFFF5050"/>
                </patternFill>
              </fill>
            </x14:dxf>
          </x14:cfRule>
          <xm:sqref>B7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OrEqual" allowBlank="1" showInputMessage="1" showErrorMessage="1" xr:uid="{81AA73C0-7201-46C3-9968-D19F9905ADF4}">
          <x14:formula1>
            <xm:f>BEHEER!B4</xm:f>
          </x14:formula1>
          <xm:sqref>B5:D5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C500"/>
  <sheetViews>
    <sheetView workbookViewId="0">
      <selection activeCell="A2" sqref="A2"/>
    </sheetView>
  </sheetViews>
  <sheetFormatPr defaultColWidth="8.81640625" defaultRowHeight="14.5" x14ac:dyDescent="0.35"/>
  <cols>
    <col min="1" max="1" width="12.453125" style="3" bestFit="1" customWidth="1"/>
    <col min="2" max="2" width="52.7265625" style="3" customWidth="1"/>
    <col min="3" max="3" width="15.7265625" style="77" customWidth="1"/>
    <col min="4" max="7" width="15.7265625" style="3" customWidth="1"/>
    <col min="8" max="8" width="15.7265625" style="32" customWidth="1"/>
    <col min="9" max="9" width="15.7265625" style="33" customWidth="1"/>
    <col min="10" max="10" width="15.7265625" style="3" customWidth="1"/>
    <col min="11" max="11" width="10" style="1" bestFit="1" customWidth="1"/>
    <col min="12" max="12" width="8.81640625" style="1"/>
    <col min="13" max="16384" width="8.81640625" style="2"/>
  </cols>
  <sheetData>
    <row r="1" spans="1:29" s="8" customFormat="1" ht="66" customHeight="1" x14ac:dyDescent="0.35">
      <c r="A1" s="81" t="s">
        <v>50</v>
      </c>
      <c r="B1" s="4" t="s">
        <v>0</v>
      </c>
      <c r="C1" s="76" t="s">
        <v>83</v>
      </c>
      <c r="D1" s="4" t="s">
        <v>81</v>
      </c>
      <c r="E1" s="4" t="s">
        <v>82</v>
      </c>
      <c r="F1" s="4" t="s">
        <v>81</v>
      </c>
      <c r="G1" s="4" t="s">
        <v>82</v>
      </c>
      <c r="H1" s="5" t="s">
        <v>1</v>
      </c>
      <c r="I1" s="6" t="str">
        <f>CONCATENATE("Kwartaaltarief ",jaarT)</f>
        <v>Kwartaaltarief 2024</v>
      </c>
      <c r="J1" s="4" t="s">
        <v>64</v>
      </c>
      <c r="K1" s="7"/>
      <c r="L1" s="7"/>
      <c r="AA1" s="11" t="s">
        <v>3</v>
      </c>
      <c r="AC1" s="11"/>
    </row>
    <row r="2" spans="1:29" x14ac:dyDescent="0.35">
      <c r="A2" s="92"/>
      <c r="B2" s="93"/>
      <c r="C2" s="94"/>
      <c r="D2" s="95"/>
      <c r="E2" s="95"/>
      <c r="F2" s="105">
        <f>D2</f>
        <v>0</v>
      </c>
      <c r="G2" s="105">
        <f>E2</f>
        <v>0</v>
      </c>
      <c r="H2" s="106" t="str">
        <f>IFERROR(IF(G2&lt;=F2,G2/F2,""),"")</f>
        <v/>
      </c>
      <c r="I2" s="107" t="str">
        <f>IF(H2="","",IF(H2&gt;BEHEER!$B$9,BEHEER!$C$9,IF(DEELNEMERSLIJST!H2&gt;=BEHEER!$B$7,BEHEER!$C$8,BEHEER!$C$7)))</f>
        <v/>
      </c>
      <c r="J2" s="108" t="str">
        <f>IFERROR(F2*I2*4,"")</f>
        <v/>
      </c>
      <c r="AA2" s="11"/>
      <c r="AC2" s="11"/>
    </row>
    <row r="3" spans="1:29" ht="15.75" customHeight="1" x14ac:dyDescent="0.35">
      <c r="A3" s="96"/>
      <c r="B3" s="96"/>
      <c r="C3" s="97"/>
      <c r="D3" s="98"/>
      <c r="E3" s="98"/>
      <c r="F3" s="105">
        <f t="shared" ref="F3:F66" si="0">D3</f>
        <v>0</v>
      </c>
      <c r="G3" s="105">
        <f t="shared" ref="G3:G66" si="1">E3</f>
        <v>0</v>
      </c>
      <c r="H3" s="106" t="str">
        <f t="shared" ref="H3:H66" si="2">IFERROR(IF(G3&lt;=F3,G3/F3,""),"")</f>
        <v/>
      </c>
      <c r="I3" s="107" t="str">
        <f>IF(H3="","",IF(H3&gt;BEHEER!$B$9,BEHEER!$C$9,IF(DEELNEMERSLIJST!H3&gt;=BEHEER!$B$7,BEHEER!$C$8,BEHEER!$C$7)))</f>
        <v/>
      </c>
      <c r="J3" s="108" t="str">
        <f t="shared" ref="J3:J35" si="3">IFERROR(F3*I3*4,"")</f>
        <v/>
      </c>
      <c r="AA3" s="11" t="s">
        <v>12</v>
      </c>
      <c r="AC3" s="11"/>
    </row>
    <row r="4" spans="1:29" x14ac:dyDescent="0.35">
      <c r="A4" s="96"/>
      <c r="B4" s="96"/>
      <c r="C4" s="97"/>
      <c r="D4" s="98"/>
      <c r="E4" s="98"/>
      <c r="F4" s="105">
        <f t="shared" si="0"/>
        <v>0</v>
      </c>
      <c r="G4" s="105">
        <f t="shared" si="1"/>
        <v>0</v>
      </c>
      <c r="H4" s="106" t="str">
        <f t="shared" si="2"/>
        <v/>
      </c>
      <c r="I4" s="107" t="str">
        <f>IF(H4="","",IF(H4&gt;BEHEER!$B$9,BEHEER!$C$9,IF(DEELNEMERSLIJST!H4&gt;=BEHEER!$B$7,BEHEER!$C$8,BEHEER!$C$7)))</f>
        <v/>
      </c>
      <c r="J4" s="108" t="str">
        <f t="shared" si="3"/>
        <v/>
      </c>
    </row>
    <row r="5" spans="1:29" x14ac:dyDescent="0.35">
      <c r="A5" s="96"/>
      <c r="B5" s="96"/>
      <c r="C5" s="97"/>
      <c r="D5" s="98"/>
      <c r="E5" s="98"/>
      <c r="F5" s="105">
        <f t="shared" si="0"/>
        <v>0</v>
      </c>
      <c r="G5" s="105">
        <f t="shared" si="1"/>
        <v>0</v>
      </c>
      <c r="H5" s="106" t="str">
        <f t="shared" si="2"/>
        <v/>
      </c>
      <c r="I5" s="107" t="str">
        <f>IF(H5="","",IF(H5&gt;BEHEER!$B$9,BEHEER!$C$9,IF(DEELNEMERSLIJST!H5&gt;=BEHEER!$B$7,BEHEER!$C$8,BEHEER!$C$7)))</f>
        <v/>
      </c>
      <c r="J5" s="108" t="str">
        <f t="shared" si="3"/>
        <v/>
      </c>
    </row>
    <row r="6" spans="1:29" x14ac:dyDescent="0.35">
      <c r="A6" s="96"/>
      <c r="B6" s="96"/>
      <c r="C6" s="97"/>
      <c r="D6" s="98"/>
      <c r="E6" s="98"/>
      <c r="F6" s="105">
        <f t="shared" si="0"/>
        <v>0</v>
      </c>
      <c r="G6" s="105">
        <f t="shared" si="1"/>
        <v>0</v>
      </c>
      <c r="H6" s="106" t="str">
        <f t="shared" si="2"/>
        <v/>
      </c>
      <c r="I6" s="107" t="str">
        <f>IF(H6="","",IF(H6&gt;BEHEER!$B$9,BEHEER!$C$9,IF(DEELNEMERSLIJST!H6&gt;=BEHEER!$B$7,BEHEER!$C$8,BEHEER!$C$7)))</f>
        <v/>
      </c>
      <c r="J6" s="108" t="str">
        <f t="shared" si="3"/>
        <v/>
      </c>
    </row>
    <row r="7" spans="1:29" x14ac:dyDescent="0.35">
      <c r="A7" s="96"/>
      <c r="B7" s="96"/>
      <c r="C7" s="97"/>
      <c r="D7" s="98"/>
      <c r="E7" s="98"/>
      <c r="F7" s="105">
        <f t="shared" si="0"/>
        <v>0</v>
      </c>
      <c r="G7" s="105">
        <f t="shared" si="1"/>
        <v>0</v>
      </c>
      <c r="H7" s="106" t="str">
        <f t="shared" si="2"/>
        <v/>
      </c>
      <c r="I7" s="107" t="str">
        <f>IF(H7="","",IF(H7&gt;BEHEER!$B$9,BEHEER!$C$9,IF(DEELNEMERSLIJST!H7&gt;=BEHEER!$B$7,BEHEER!$C$8,BEHEER!$C$7)))</f>
        <v/>
      </c>
      <c r="J7" s="108" t="str">
        <f t="shared" si="3"/>
        <v/>
      </c>
    </row>
    <row r="8" spans="1:29" x14ac:dyDescent="0.35">
      <c r="A8" s="99"/>
      <c r="B8" s="99"/>
      <c r="C8" s="100"/>
      <c r="D8" s="101"/>
      <c r="E8" s="101"/>
      <c r="F8" s="105">
        <f t="shared" si="0"/>
        <v>0</v>
      </c>
      <c r="G8" s="105">
        <f t="shared" si="1"/>
        <v>0</v>
      </c>
      <c r="H8" s="106" t="str">
        <f t="shared" si="2"/>
        <v/>
      </c>
      <c r="I8" s="107" t="str">
        <f>IF(H8="","",IF(H8&gt;BEHEER!$B$9,BEHEER!$C$9,IF(DEELNEMERSLIJST!H8&gt;=BEHEER!$B$7,BEHEER!$C$8,BEHEER!$C$7)))</f>
        <v/>
      </c>
      <c r="J8" s="108" t="str">
        <f t="shared" si="3"/>
        <v/>
      </c>
    </row>
    <row r="9" spans="1:29" x14ac:dyDescent="0.35">
      <c r="A9" s="96"/>
      <c r="B9" s="96"/>
      <c r="C9" s="97"/>
      <c r="D9" s="98"/>
      <c r="E9" s="98"/>
      <c r="F9" s="105">
        <f t="shared" si="0"/>
        <v>0</v>
      </c>
      <c r="G9" s="105">
        <f t="shared" si="1"/>
        <v>0</v>
      </c>
      <c r="H9" s="106" t="str">
        <f t="shared" si="2"/>
        <v/>
      </c>
      <c r="I9" s="107" t="str">
        <f>IF(H9="","",IF(H9&gt;BEHEER!$B$9,BEHEER!$C$9,IF(DEELNEMERSLIJST!H9&gt;=BEHEER!$B$7,BEHEER!$C$8,BEHEER!$C$7)))</f>
        <v/>
      </c>
      <c r="J9" s="108" t="str">
        <f t="shared" si="3"/>
        <v/>
      </c>
    </row>
    <row r="10" spans="1:29" x14ac:dyDescent="0.35">
      <c r="A10" s="96"/>
      <c r="B10" s="96"/>
      <c r="C10" s="97"/>
      <c r="D10" s="98"/>
      <c r="E10" s="98"/>
      <c r="F10" s="105">
        <f t="shared" si="0"/>
        <v>0</v>
      </c>
      <c r="G10" s="105">
        <f t="shared" si="1"/>
        <v>0</v>
      </c>
      <c r="H10" s="106" t="str">
        <f t="shared" si="2"/>
        <v/>
      </c>
      <c r="I10" s="107" t="str">
        <f>IF(H10="","",IF(H10&gt;BEHEER!$B$9,BEHEER!$C$9,IF(DEELNEMERSLIJST!H10&gt;=BEHEER!$B$7,BEHEER!$C$8,BEHEER!$C$7)))</f>
        <v/>
      </c>
      <c r="J10" s="108" t="str">
        <f t="shared" si="3"/>
        <v/>
      </c>
    </row>
    <row r="11" spans="1:29" x14ac:dyDescent="0.35">
      <c r="A11" s="96"/>
      <c r="B11" s="96"/>
      <c r="C11" s="97"/>
      <c r="D11" s="98"/>
      <c r="E11" s="98"/>
      <c r="F11" s="105">
        <f t="shared" si="0"/>
        <v>0</v>
      </c>
      <c r="G11" s="105">
        <f t="shared" si="1"/>
        <v>0</v>
      </c>
      <c r="H11" s="106" t="str">
        <f t="shared" si="2"/>
        <v/>
      </c>
      <c r="I11" s="107" t="str">
        <f>IF(H11="","",IF(H11&gt;BEHEER!$B$9,BEHEER!$C$9,IF(DEELNEMERSLIJST!H11&gt;=BEHEER!$B$7,BEHEER!$C$8,BEHEER!$C$7)))</f>
        <v/>
      </c>
      <c r="J11" s="108" t="str">
        <f t="shared" si="3"/>
        <v/>
      </c>
    </row>
    <row r="12" spans="1:29" ht="15" customHeight="1" x14ac:dyDescent="0.35">
      <c r="A12" s="99"/>
      <c r="B12" s="96"/>
      <c r="C12" s="97"/>
      <c r="D12" s="98"/>
      <c r="E12" s="98"/>
      <c r="F12" s="105">
        <f t="shared" si="0"/>
        <v>0</v>
      </c>
      <c r="G12" s="105">
        <f t="shared" si="1"/>
        <v>0</v>
      </c>
      <c r="H12" s="106" t="str">
        <f t="shared" si="2"/>
        <v/>
      </c>
      <c r="I12" s="107" t="str">
        <f>IF(H12="","",IF(H12&gt;BEHEER!$B$9,BEHEER!$C$9,IF(DEELNEMERSLIJST!H12&gt;=BEHEER!$B$7,BEHEER!$C$8,BEHEER!$C$7)))</f>
        <v/>
      </c>
      <c r="J12" s="108" t="str">
        <f t="shared" si="3"/>
        <v/>
      </c>
    </row>
    <row r="13" spans="1:29" x14ac:dyDescent="0.35">
      <c r="A13" s="96"/>
      <c r="B13" s="96"/>
      <c r="C13" s="97"/>
      <c r="D13" s="98"/>
      <c r="E13" s="98"/>
      <c r="F13" s="105">
        <f t="shared" si="0"/>
        <v>0</v>
      </c>
      <c r="G13" s="105">
        <f t="shared" si="1"/>
        <v>0</v>
      </c>
      <c r="H13" s="106" t="str">
        <f t="shared" si="2"/>
        <v/>
      </c>
      <c r="I13" s="107" t="str">
        <f>IF(H13="","",IF(H13&gt;BEHEER!$B$9,BEHEER!$C$9,IF(DEELNEMERSLIJST!H13&gt;=BEHEER!$B$7,BEHEER!$C$8,BEHEER!$C$7)))</f>
        <v/>
      </c>
      <c r="J13" s="108" t="str">
        <f t="shared" si="3"/>
        <v/>
      </c>
    </row>
    <row r="14" spans="1:29" x14ac:dyDescent="0.35">
      <c r="A14" s="96"/>
      <c r="B14" s="96"/>
      <c r="C14" s="97"/>
      <c r="D14" s="98"/>
      <c r="E14" s="98"/>
      <c r="F14" s="105">
        <f t="shared" si="0"/>
        <v>0</v>
      </c>
      <c r="G14" s="105">
        <f t="shared" si="1"/>
        <v>0</v>
      </c>
      <c r="H14" s="106" t="str">
        <f t="shared" si="2"/>
        <v/>
      </c>
      <c r="I14" s="107" t="str">
        <f>IF(H14="","",IF(H14&gt;BEHEER!$B$9,BEHEER!$C$9,IF(DEELNEMERSLIJST!H14&gt;=BEHEER!$B$7,BEHEER!$C$8,BEHEER!$C$7)))</f>
        <v/>
      </c>
      <c r="J14" s="108" t="str">
        <f t="shared" si="3"/>
        <v/>
      </c>
    </row>
    <row r="15" spans="1:29" x14ac:dyDescent="0.35">
      <c r="A15" s="96"/>
      <c r="B15" s="96"/>
      <c r="C15" s="97"/>
      <c r="D15" s="98"/>
      <c r="E15" s="98"/>
      <c r="F15" s="105">
        <f t="shared" si="0"/>
        <v>0</v>
      </c>
      <c r="G15" s="105">
        <f t="shared" si="1"/>
        <v>0</v>
      </c>
      <c r="H15" s="106" t="str">
        <f t="shared" si="2"/>
        <v/>
      </c>
      <c r="I15" s="107" t="str">
        <f>IF(H15="","",IF(H15&gt;BEHEER!$B$9,BEHEER!$C$9,IF(DEELNEMERSLIJST!H15&gt;=BEHEER!$B$7,BEHEER!$C$8,BEHEER!$C$7)))</f>
        <v/>
      </c>
      <c r="J15" s="108" t="str">
        <f t="shared" si="3"/>
        <v/>
      </c>
    </row>
    <row r="16" spans="1:29" x14ac:dyDescent="0.35">
      <c r="A16" s="96"/>
      <c r="B16" s="96"/>
      <c r="C16" s="97"/>
      <c r="D16" s="98"/>
      <c r="E16" s="98"/>
      <c r="F16" s="105">
        <f t="shared" si="0"/>
        <v>0</v>
      </c>
      <c r="G16" s="105">
        <f t="shared" si="1"/>
        <v>0</v>
      </c>
      <c r="H16" s="106" t="str">
        <f t="shared" si="2"/>
        <v/>
      </c>
      <c r="I16" s="107" t="str">
        <f>IF(H16="","",IF(H16&gt;BEHEER!$B$9,BEHEER!$C$9,IF(DEELNEMERSLIJST!H16&gt;=BEHEER!$B$7,BEHEER!$C$8,BEHEER!$C$7)))</f>
        <v/>
      </c>
      <c r="J16" s="108" t="str">
        <f t="shared" si="3"/>
        <v/>
      </c>
    </row>
    <row r="17" spans="1:10" x14ac:dyDescent="0.35">
      <c r="A17" s="96"/>
      <c r="B17" s="96"/>
      <c r="C17" s="97"/>
      <c r="D17" s="98"/>
      <c r="E17" s="98"/>
      <c r="F17" s="105">
        <f t="shared" si="0"/>
        <v>0</v>
      </c>
      <c r="G17" s="105">
        <f t="shared" si="1"/>
        <v>0</v>
      </c>
      <c r="H17" s="106" t="str">
        <f t="shared" si="2"/>
        <v/>
      </c>
      <c r="I17" s="107" t="str">
        <f>IF(H17="","",IF(H17&gt;BEHEER!$B$9,BEHEER!$C$9,IF(DEELNEMERSLIJST!H17&gt;=BEHEER!$B$7,BEHEER!$C$8,BEHEER!$C$7)))</f>
        <v/>
      </c>
      <c r="J17" s="108" t="str">
        <f t="shared" si="3"/>
        <v/>
      </c>
    </row>
    <row r="18" spans="1:10" x14ac:dyDescent="0.35">
      <c r="A18" s="96"/>
      <c r="B18" s="96"/>
      <c r="C18" s="97"/>
      <c r="D18" s="98"/>
      <c r="E18" s="98"/>
      <c r="F18" s="105">
        <f t="shared" si="0"/>
        <v>0</v>
      </c>
      <c r="G18" s="105">
        <f t="shared" si="1"/>
        <v>0</v>
      </c>
      <c r="H18" s="106" t="str">
        <f t="shared" si="2"/>
        <v/>
      </c>
      <c r="I18" s="107" t="str">
        <f>IF(H18="","",IF(H18&gt;BEHEER!$B$9,BEHEER!$C$9,IF(DEELNEMERSLIJST!H18&gt;=BEHEER!$B$7,BEHEER!$C$8,BEHEER!$C$7)))</f>
        <v/>
      </c>
      <c r="J18" s="108" t="str">
        <f t="shared" si="3"/>
        <v/>
      </c>
    </row>
    <row r="19" spans="1:10" x14ac:dyDescent="0.35">
      <c r="A19" s="96"/>
      <c r="B19" s="96"/>
      <c r="C19" s="97"/>
      <c r="D19" s="98"/>
      <c r="E19" s="98"/>
      <c r="F19" s="105">
        <f t="shared" si="0"/>
        <v>0</v>
      </c>
      <c r="G19" s="105">
        <f t="shared" si="1"/>
        <v>0</v>
      </c>
      <c r="H19" s="106" t="str">
        <f t="shared" si="2"/>
        <v/>
      </c>
      <c r="I19" s="107" t="str">
        <f>IF(H19="","",IF(H19&gt;BEHEER!$B$9,BEHEER!$C$9,IF(DEELNEMERSLIJST!H19&gt;=BEHEER!$B$7,BEHEER!$C$8,BEHEER!$C$7)))</f>
        <v/>
      </c>
      <c r="J19" s="108" t="str">
        <f t="shared" si="3"/>
        <v/>
      </c>
    </row>
    <row r="20" spans="1:10" x14ac:dyDescent="0.35">
      <c r="A20" s="96"/>
      <c r="B20" s="96"/>
      <c r="C20" s="97"/>
      <c r="D20" s="98"/>
      <c r="E20" s="98"/>
      <c r="F20" s="105">
        <f t="shared" si="0"/>
        <v>0</v>
      </c>
      <c r="G20" s="105">
        <f t="shared" si="1"/>
        <v>0</v>
      </c>
      <c r="H20" s="106" t="str">
        <f t="shared" si="2"/>
        <v/>
      </c>
      <c r="I20" s="107" t="str">
        <f>IF(H20="","",IF(H20&gt;BEHEER!$B$9,BEHEER!$C$9,IF(DEELNEMERSLIJST!H20&gt;=BEHEER!$B$7,BEHEER!$C$8,BEHEER!$C$7)))</f>
        <v/>
      </c>
      <c r="J20" s="108" t="str">
        <f t="shared" si="3"/>
        <v/>
      </c>
    </row>
    <row r="21" spans="1:10" x14ac:dyDescent="0.35">
      <c r="A21" s="96"/>
      <c r="B21" s="96"/>
      <c r="C21" s="97"/>
      <c r="D21" s="98"/>
      <c r="E21" s="98"/>
      <c r="F21" s="105">
        <f t="shared" si="0"/>
        <v>0</v>
      </c>
      <c r="G21" s="105">
        <f t="shared" si="1"/>
        <v>0</v>
      </c>
      <c r="H21" s="106" t="str">
        <f t="shared" si="2"/>
        <v/>
      </c>
      <c r="I21" s="107" t="str">
        <f>IF(H21="","",IF(H21&gt;BEHEER!$B$9,BEHEER!$C$9,IF(DEELNEMERSLIJST!H21&gt;=BEHEER!$B$7,BEHEER!$C$8,BEHEER!$C$7)))</f>
        <v/>
      </c>
      <c r="J21" s="108" t="str">
        <f t="shared" si="3"/>
        <v/>
      </c>
    </row>
    <row r="22" spans="1:10" x14ac:dyDescent="0.35">
      <c r="A22" s="96"/>
      <c r="B22" s="96"/>
      <c r="C22" s="97"/>
      <c r="D22" s="98"/>
      <c r="E22" s="98"/>
      <c r="F22" s="105">
        <f t="shared" si="0"/>
        <v>0</v>
      </c>
      <c r="G22" s="105">
        <f t="shared" si="1"/>
        <v>0</v>
      </c>
      <c r="H22" s="106" t="str">
        <f t="shared" si="2"/>
        <v/>
      </c>
      <c r="I22" s="107" t="str">
        <f>IF(H22="","",IF(H22&gt;BEHEER!$B$9,BEHEER!$C$9,IF(DEELNEMERSLIJST!H22&gt;=BEHEER!$B$7,BEHEER!$C$8,BEHEER!$C$7)))</f>
        <v/>
      </c>
      <c r="J22" s="108" t="str">
        <f t="shared" si="3"/>
        <v/>
      </c>
    </row>
    <row r="23" spans="1:10" x14ac:dyDescent="0.35">
      <c r="A23" s="96"/>
      <c r="B23" s="96"/>
      <c r="C23" s="97"/>
      <c r="D23" s="98"/>
      <c r="E23" s="98"/>
      <c r="F23" s="105">
        <f t="shared" si="0"/>
        <v>0</v>
      </c>
      <c r="G23" s="105">
        <f t="shared" si="1"/>
        <v>0</v>
      </c>
      <c r="H23" s="106" t="str">
        <f t="shared" si="2"/>
        <v/>
      </c>
      <c r="I23" s="107" t="str">
        <f>IF(H23="","",IF(H23&gt;BEHEER!$B$9,BEHEER!$C$9,IF(DEELNEMERSLIJST!H23&gt;=BEHEER!$B$7,BEHEER!$C$8,BEHEER!$C$7)))</f>
        <v/>
      </c>
      <c r="J23" s="108" t="str">
        <f t="shared" si="3"/>
        <v/>
      </c>
    </row>
    <row r="24" spans="1:10" x14ac:dyDescent="0.35">
      <c r="A24" s="96"/>
      <c r="B24" s="96"/>
      <c r="C24" s="97"/>
      <c r="D24" s="98"/>
      <c r="E24" s="98"/>
      <c r="F24" s="105">
        <f t="shared" si="0"/>
        <v>0</v>
      </c>
      <c r="G24" s="105">
        <f t="shared" si="1"/>
        <v>0</v>
      </c>
      <c r="H24" s="106" t="str">
        <f t="shared" si="2"/>
        <v/>
      </c>
      <c r="I24" s="107" t="str">
        <f>IF(H24="","",IF(H24&gt;BEHEER!$B$9,BEHEER!$C$9,IF(DEELNEMERSLIJST!H24&gt;=BEHEER!$B$7,BEHEER!$C$8,BEHEER!$C$7)))</f>
        <v/>
      </c>
      <c r="J24" s="108" t="str">
        <f t="shared" si="3"/>
        <v/>
      </c>
    </row>
    <row r="25" spans="1:10" x14ac:dyDescent="0.35">
      <c r="A25" s="96"/>
      <c r="B25" s="96"/>
      <c r="C25" s="97"/>
      <c r="D25" s="98"/>
      <c r="E25" s="98"/>
      <c r="F25" s="105">
        <f t="shared" si="0"/>
        <v>0</v>
      </c>
      <c r="G25" s="105">
        <f t="shared" si="1"/>
        <v>0</v>
      </c>
      <c r="H25" s="106" t="str">
        <f t="shared" si="2"/>
        <v/>
      </c>
      <c r="I25" s="107" t="str">
        <f>IF(H25="","",IF(H25&gt;BEHEER!$B$9,BEHEER!$C$9,IF(DEELNEMERSLIJST!H25&gt;=BEHEER!$B$7,BEHEER!$C$8,BEHEER!$C$7)))</f>
        <v/>
      </c>
      <c r="J25" s="108" t="str">
        <f t="shared" si="3"/>
        <v/>
      </c>
    </row>
    <row r="26" spans="1:10" x14ac:dyDescent="0.35">
      <c r="A26" s="96"/>
      <c r="B26" s="96"/>
      <c r="C26" s="97"/>
      <c r="D26" s="98"/>
      <c r="E26" s="98"/>
      <c r="F26" s="105">
        <f t="shared" si="0"/>
        <v>0</v>
      </c>
      <c r="G26" s="105">
        <f t="shared" si="1"/>
        <v>0</v>
      </c>
      <c r="H26" s="106" t="str">
        <f t="shared" si="2"/>
        <v/>
      </c>
      <c r="I26" s="107" t="str">
        <f>IF(H26="","",IF(H26&gt;BEHEER!$B$9,BEHEER!$C$9,IF(DEELNEMERSLIJST!H26&gt;=BEHEER!$B$7,BEHEER!$C$8,BEHEER!$C$7)))</f>
        <v/>
      </c>
      <c r="J26" s="108" t="str">
        <f t="shared" si="3"/>
        <v/>
      </c>
    </row>
    <row r="27" spans="1:10" x14ac:dyDescent="0.35">
      <c r="A27" s="96"/>
      <c r="B27" s="96"/>
      <c r="C27" s="97"/>
      <c r="D27" s="98"/>
      <c r="E27" s="98"/>
      <c r="F27" s="105">
        <f t="shared" si="0"/>
        <v>0</v>
      </c>
      <c r="G27" s="105">
        <f t="shared" si="1"/>
        <v>0</v>
      </c>
      <c r="H27" s="106" t="str">
        <f t="shared" si="2"/>
        <v/>
      </c>
      <c r="I27" s="107" t="str">
        <f>IF(H27="","",IF(H27&gt;BEHEER!$B$9,BEHEER!$C$9,IF(DEELNEMERSLIJST!H27&gt;=BEHEER!$B$7,BEHEER!$C$8,BEHEER!$C$7)))</f>
        <v/>
      </c>
      <c r="J27" s="108" t="str">
        <f t="shared" si="3"/>
        <v/>
      </c>
    </row>
    <row r="28" spans="1:10" x14ac:dyDescent="0.35">
      <c r="A28" s="96"/>
      <c r="B28" s="96"/>
      <c r="C28" s="97"/>
      <c r="D28" s="98"/>
      <c r="E28" s="98"/>
      <c r="F28" s="105">
        <f t="shared" si="0"/>
        <v>0</v>
      </c>
      <c r="G28" s="105">
        <f t="shared" si="1"/>
        <v>0</v>
      </c>
      <c r="H28" s="106" t="str">
        <f t="shared" si="2"/>
        <v/>
      </c>
      <c r="I28" s="107" t="str">
        <f>IF(H28="","",IF(H28&gt;BEHEER!$B$9,BEHEER!$C$9,IF(DEELNEMERSLIJST!H28&gt;=BEHEER!$B$7,BEHEER!$C$8,BEHEER!$C$7)))</f>
        <v/>
      </c>
      <c r="J28" s="108" t="str">
        <f t="shared" si="3"/>
        <v/>
      </c>
    </row>
    <row r="29" spans="1:10" x14ac:dyDescent="0.35">
      <c r="A29" s="96"/>
      <c r="B29" s="96"/>
      <c r="C29" s="97"/>
      <c r="D29" s="98"/>
      <c r="E29" s="98"/>
      <c r="F29" s="105">
        <f t="shared" si="0"/>
        <v>0</v>
      </c>
      <c r="G29" s="105">
        <f t="shared" si="1"/>
        <v>0</v>
      </c>
      <c r="H29" s="106" t="str">
        <f t="shared" si="2"/>
        <v/>
      </c>
      <c r="I29" s="107" t="str">
        <f>IF(H29="","",IF(H29&gt;BEHEER!$B$9,BEHEER!$C$9,IF(DEELNEMERSLIJST!H29&gt;=BEHEER!$B$7,BEHEER!$C$8,BEHEER!$C$7)))</f>
        <v/>
      </c>
      <c r="J29" s="108" t="str">
        <f t="shared" si="3"/>
        <v/>
      </c>
    </row>
    <row r="30" spans="1:10" x14ac:dyDescent="0.35">
      <c r="A30" s="96"/>
      <c r="B30" s="96"/>
      <c r="C30" s="97"/>
      <c r="D30" s="98"/>
      <c r="E30" s="98"/>
      <c r="F30" s="105">
        <f t="shared" si="0"/>
        <v>0</v>
      </c>
      <c r="G30" s="105">
        <f t="shared" si="1"/>
        <v>0</v>
      </c>
      <c r="H30" s="106" t="str">
        <f t="shared" si="2"/>
        <v/>
      </c>
      <c r="I30" s="107" t="str">
        <f>IF(H30="","",IF(H30&gt;BEHEER!$B$9,BEHEER!$C$9,IF(DEELNEMERSLIJST!H30&gt;=BEHEER!$B$7,BEHEER!$C$8,BEHEER!$C$7)))</f>
        <v/>
      </c>
      <c r="J30" s="108" t="str">
        <f t="shared" si="3"/>
        <v/>
      </c>
    </row>
    <row r="31" spans="1:10" x14ac:dyDescent="0.35">
      <c r="A31" s="96"/>
      <c r="B31" s="96"/>
      <c r="C31" s="97"/>
      <c r="D31" s="98"/>
      <c r="E31" s="98"/>
      <c r="F31" s="105">
        <f t="shared" si="0"/>
        <v>0</v>
      </c>
      <c r="G31" s="105">
        <f t="shared" si="1"/>
        <v>0</v>
      </c>
      <c r="H31" s="106" t="str">
        <f t="shared" si="2"/>
        <v/>
      </c>
      <c r="I31" s="107" t="str">
        <f>IF(H31="","",IF(H31&gt;BEHEER!$B$9,BEHEER!$C$9,IF(DEELNEMERSLIJST!H31&gt;=BEHEER!$B$7,BEHEER!$C$8,BEHEER!$C$7)))</f>
        <v/>
      </c>
      <c r="J31" s="108" t="str">
        <f t="shared" si="3"/>
        <v/>
      </c>
    </row>
    <row r="32" spans="1:10" x14ac:dyDescent="0.35">
      <c r="A32" s="96"/>
      <c r="B32" s="96"/>
      <c r="C32" s="97"/>
      <c r="D32" s="98"/>
      <c r="E32" s="98"/>
      <c r="F32" s="105">
        <f t="shared" si="0"/>
        <v>0</v>
      </c>
      <c r="G32" s="105">
        <f t="shared" si="1"/>
        <v>0</v>
      </c>
      <c r="H32" s="106" t="str">
        <f t="shared" si="2"/>
        <v/>
      </c>
      <c r="I32" s="107" t="str">
        <f>IF(H32="","",IF(H32&gt;BEHEER!$B$9,BEHEER!$C$9,IF(DEELNEMERSLIJST!H32&gt;=BEHEER!$B$7,BEHEER!$C$8,BEHEER!$C$7)))</f>
        <v/>
      </c>
      <c r="J32" s="108" t="str">
        <f t="shared" si="3"/>
        <v/>
      </c>
    </row>
    <row r="33" spans="1:10" x14ac:dyDescent="0.35">
      <c r="A33" s="96"/>
      <c r="B33" s="96"/>
      <c r="C33" s="97"/>
      <c r="D33" s="98"/>
      <c r="E33" s="98"/>
      <c r="F33" s="105">
        <f t="shared" si="0"/>
        <v>0</v>
      </c>
      <c r="G33" s="105">
        <f t="shared" si="1"/>
        <v>0</v>
      </c>
      <c r="H33" s="106" t="str">
        <f t="shared" si="2"/>
        <v/>
      </c>
      <c r="I33" s="107" t="str">
        <f>IF(H33="","",IF(H33&gt;BEHEER!$B$9,BEHEER!$C$9,IF(DEELNEMERSLIJST!H33&gt;=BEHEER!$B$7,BEHEER!$C$8,BEHEER!$C$7)))</f>
        <v/>
      </c>
      <c r="J33" s="108" t="str">
        <f t="shared" si="3"/>
        <v/>
      </c>
    </row>
    <row r="34" spans="1:10" x14ac:dyDescent="0.35">
      <c r="A34" s="96"/>
      <c r="B34" s="96"/>
      <c r="C34" s="97"/>
      <c r="D34" s="98"/>
      <c r="E34" s="98"/>
      <c r="F34" s="105">
        <f t="shared" si="0"/>
        <v>0</v>
      </c>
      <c r="G34" s="105">
        <f t="shared" si="1"/>
        <v>0</v>
      </c>
      <c r="H34" s="106" t="str">
        <f t="shared" si="2"/>
        <v/>
      </c>
      <c r="I34" s="107" t="str">
        <f>IF(H34="","",IF(H34&gt;BEHEER!$B$9,BEHEER!$C$9,IF(DEELNEMERSLIJST!H34&gt;=BEHEER!$B$7,BEHEER!$C$8,BEHEER!$C$7)))</f>
        <v/>
      </c>
      <c r="J34" s="108" t="str">
        <f t="shared" si="3"/>
        <v/>
      </c>
    </row>
    <row r="35" spans="1:10" x14ac:dyDescent="0.35">
      <c r="A35" s="96"/>
      <c r="B35" s="96"/>
      <c r="C35" s="97"/>
      <c r="D35" s="98"/>
      <c r="E35" s="98"/>
      <c r="F35" s="105">
        <f t="shared" si="0"/>
        <v>0</v>
      </c>
      <c r="G35" s="105">
        <f t="shared" si="1"/>
        <v>0</v>
      </c>
      <c r="H35" s="106" t="str">
        <f t="shared" si="2"/>
        <v/>
      </c>
      <c r="I35" s="107" t="str">
        <f>IF(H35="","",IF(H35&gt;BEHEER!$B$9,BEHEER!$C$9,IF(DEELNEMERSLIJST!H35&gt;=BEHEER!$B$7,BEHEER!$C$8,BEHEER!$C$7)))</f>
        <v/>
      </c>
      <c r="J35" s="108" t="str">
        <f t="shared" si="3"/>
        <v/>
      </c>
    </row>
    <row r="36" spans="1:10" x14ac:dyDescent="0.35">
      <c r="A36" s="96"/>
      <c r="B36" s="96"/>
      <c r="C36" s="97"/>
      <c r="D36" s="98"/>
      <c r="E36" s="98"/>
      <c r="F36" s="105">
        <f t="shared" si="0"/>
        <v>0</v>
      </c>
      <c r="G36" s="105">
        <f t="shared" si="1"/>
        <v>0</v>
      </c>
      <c r="H36" s="106" t="str">
        <f t="shared" si="2"/>
        <v/>
      </c>
      <c r="I36" s="107" t="str">
        <f>IF(H36="","",IF(H36&gt;BEHEER!$B$9,BEHEER!$C$9,IF(DEELNEMERSLIJST!H36&gt;=BEHEER!$B$7,BEHEER!$C$8,BEHEER!$C$7)))</f>
        <v/>
      </c>
      <c r="J36" s="108" t="str">
        <f t="shared" ref="J36:J99" si="4">IFERROR(F36*I36*4,"")</f>
        <v/>
      </c>
    </row>
    <row r="37" spans="1:10" x14ac:dyDescent="0.35">
      <c r="A37" s="96"/>
      <c r="B37" s="96"/>
      <c r="C37" s="97"/>
      <c r="D37" s="98"/>
      <c r="E37" s="98"/>
      <c r="F37" s="105">
        <f t="shared" si="0"/>
        <v>0</v>
      </c>
      <c r="G37" s="105">
        <f t="shared" si="1"/>
        <v>0</v>
      </c>
      <c r="H37" s="106" t="str">
        <f t="shared" si="2"/>
        <v/>
      </c>
      <c r="I37" s="107" t="str">
        <f>IF(H37="","",IF(H37&gt;BEHEER!$B$9,BEHEER!$C$9,IF(DEELNEMERSLIJST!H37&gt;=BEHEER!$B$7,BEHEER!$C$8,BEHEER!$C$7)))</f>
        <v/>
      </c>
      <c r="J37" s="108" t="str">
        <f t="shared" si="4"/>
        <v/>
      </c>
    </row>
    <row r="38" spans="1:10" x14ac:dyDescent="0.35">
      <c r="A38" s="96"/>
      <c r="B38" s="96"/>
      <c r="C38" s="97"/>
      <c r="D38" s="98"/>
      <c r="E38" s="98"/>
      <c r="F38" s="105">
        <f t="shared" si="0"/>
        <v>0</v>
      </c>
      <c r="G38" s="105">
        <f t="shared" si="1"/>
        <v>0</v>
      </c>
      <c r="H38" s="106" t="str">
        <f t="shared" si="2"/>
        <v/>
      </c>
      <c r="I38" s="107" t="str">
        <f>IF(H38="","",IF(H38&gt;BEHEER!$B$9,BEHEER!$C$9,IF(DEELNEMERSLIJST!H38&gt;=BEHEER!$B$7,BEHEER!$C$8,BEHEER!$C$7)))</f>
        <v/>
      </c>
      <c r="J38" s="108" t="str">
        <f t="shared" si="4"/>
        <v/>
      </c>
    </row>
    <row r="39" spans="1:10" x14ac:dyDescent="0.35">
      <c r="A39" s="96"/>
      <c r="B39" s="96"/>
      <c r="C39" s="97"/>
      <c r="D39" s="98"/>
      <c r="E39" s="98"/>
      <c r="F39" s="105">
        <f t="shared" si="0"/>
        <v>0</v>
      </c>
      <c r="G39" s="105">
        <f t="shared" si="1"/>
        <v>0</v>
      </c>
      <c r="H39" s="106" t="str">
        <f t="shared" si="2"/>
        <v/>
      </c>
      <c r="I39" s="107" t="str">
        <f>IF(H39="","",IF(H39&gt;BEHEER!$B$9,BEHEER!$C$9,IF(DEELNEMERSLIJST!H39&gt;=BEHEER!$B$7,BEHEER!$C$8,BEHEER!$C$7)))</f>
        <v/>
      </c>
      <c r="J39" s="108" t="str">
        <f t="shared" si="4"/>
        <v/>
      </c>
    </row>
    <row r="40" spans="1:10" x14ac:dyDescent="0.35">
      <c r="A40" s="96"/>
      <c r="B40" s="96"/>
      <c r="C40" s="97"/>
      <c r="D40" s="98"/>
      <c r="E40" s="98"/>
      <c r="F40" s="105">
        <f t="shared" si="0"/>
        <v>0</v>
      </c>
      <c r="G40" s="105">
        <f t="shared" si="1"/>
        <v>0</v>
      </c>
      <c r="H40" s="106" t="str">
        <f t="shared" si="2"/>
        <v/>
      </c>
      <c r="I40" s="107" t="str">
        <f>IF(H40="","",IF(H40&gt;BEHEER!$B$9,BEHEER!$C$9,IF(DEELNEMERSLIJST!H40&gt;=BEHEER!$B$7,BEHEER!$C$8,BEHEER!$C$7)))</f>
        <v/>
      </c>
      <c r="J40" s="108" t="str">
        <f t="shared" si="4"/>
        <v/>
      </c>
    </row>
    <row r="41" spans="1:10" x14ac:dyDescent="0.35">
      <c r="A41" s="96"/>
      <c r="B41" s="96"/>
      <c r="C41" s="97"/>
      <c r="D41" s="98"/>
      <c r="E41" s="98"/>
      <c r="F41" s="105">
        <f t="shared" si="0"/>
        <v>0</v>
      </c>
      <c r="G41" s="105">
        <f t="shared" si="1"/>
        <v>0</v>
      </c>
      <c r="H41" s="106" t="str">
        <f t="shared" si="2"/>
        <v/>
      </c>
      <c r="I41" s="107" t="str">
        <f>IF(H41="","",IF(H41&gt;BEHEER!$B$9,BEHEER!$C$9,IF(DEELNEMERSLIJST!H41&gt;=BEHEER!$B$7,BEHEER!$C$8,BEHEER!$C$7)))</f>
        <v/>
      </c>
      <c r="J41" s="108" t="str">
        <f t="shared" si="4"/>
        <v/>
      </c>
    </row>
    <row r="42" spans="1:10" x14ac:dyDescent="0.35">
      <c r="A42" s="96"/>
      <c r="B42" s="96"/>
      <c r="C42" s="97"/>
      <c r="D42" s="98"/>
      <c r="E42" s="98"/>
      <c r="F42" s="105">
        <f t="shared" si="0"/>
        <v>0</v>
      </c>
      <c r="G42" s="105">
        <f t="shared" si="1"/>
        <v>0</v>
      </c>
      <c r="H42" s="106" t="str">
        <f t="shared" si="2"/>
        <v/>
      </c>
      <c r="I42" s="107" t="str">
        <f>IF(H42="","",IF(H42&gt;BEHEER!$B$9,BEHEER!$C$9,IF(DEELNEMERSLIJST!H42&gt;=BEHEER!$B$7,BEHEER!$C$8,BEHEER!$C$7)))</f>
        <v/>
      </c>
      <c r="J42" s="108" t="str">
        <f t="shared" si="4"/>
        <v/>
      </c>
    </row>
    <row r="43" spans="1:10" x14ac:dyDescent="0.35">
      <c r="A43" s="96"/>
      <c r="B43" s="96"/>
      <c r="C43" s="97"/>
      <c r="D43" s="98"/>
      <c r="E43" s="98"/>
      <c r="F43" s="105">
        <f t="shared" si="0"/>
        <v>0</v>
      </c>
      <c r="G43" s="105">
        <f t="shared" si="1"/>
        <v>0</v>
      </c>
      <c r="H43" s="106" t="str">
        <f t="shared" si="2"/>
        <v/>
      </c>
      <c r="I43" s="107" t="str">
        <f>IF(H43="","",IF(H43&gt;BEHEER!$B$9,BEHEER!$C$9,IF(DEELNEMERSLIJST!H43&gt;=BEHEER!$B$7,BEHEER!$C$8,BEHEER!$C$7)))</f>
        <v/>
      </c>
      <c r="J43" s="108" t="str">
        <f t="shared" si="4"/>
        <v/>
      </c>
    </row>
    <row r="44" spans="1:10" x14ac:dyDescent="0.35">
      <c r="A44" s="96"/>
      <c r="B44" s="96"/>
      <c r="C44" s="97"/>
      <c r="D44" s="98"/>
      <c r="E44" s="98"/>
      <c r="F44" s="105">
        <f t="shared" si="0"/>
        <v>0</v>
      </c>
      <c r="G44" s="105">
        <f t="shared" si="1"/>
        <v>0</v>
      </c>
      <c r="H44" s="106" t="str">
        <f t="shared" si="2"/>
        <v/>
      </c>
      <c r="I44" s="107" t="str">
        <f>IF(H44="","",IF(H44&gt;BEHEER!$B$9,BEHEER!$C$9,IF(DEELNEMERSLIJST!H44&gt;=BEHEER!$B$7,BEHEER!$C$8,BEHEER!$C$7)))</f>
        <v/>
      </c>
      <c r="J44" s="108" t="str">
        <f t="shared" si="4"/>
        <v/>
      </c>
    </row>
    <row r="45" spans="1:10" x14ac:dyDescent="0.35">
      <c r="A45" s="96"/>
      <c r="B45" s="96"/>
      <c r="C45" s="97"/>
      <c r="D45" s="98"/>
      <c r="E45" s="98"/>
      <c r="F45" s="105">
        <f t="shared" si="0"/>
        <v>0</v>
      </c>
      <c r="G45" s="105">
        <f t="shared" si="1"/>
        <v>0</v>
      </c>
      <c r="H45" s="106" t="str">
        <f t="shared" si="2"/>
        <v/>
      </c>
      <c r="I45" s="107" t="str">
        <f>IF(H45="","",IF(H45&gt;BEHEER!$B$9,BEHEER!$C$9,IF(DEELNEMERSLIJST!H45&gt;=BEHEER!$B$7,BEHEER!$C$8,BEHEER!$C$7)))</f>
        <v/>
      </c>
      <c r="J45" s="108" t="str">
        <f t="shared" si="4"/>
        <v/>
      </c>
    </row>
    <row r="46" spans="1:10" x14ac:dyDescent="0.35">
      <c r="A46" s="96"/>
      <c r="B46" s="96"/>
      <c r="C46" s="97"/>
      <c r="D46" s="98"/>
      <c r="E46" s="98"/>
      <c r="F46" s="105">
        <f t="shared" si="0"/>
        <v>0</v>
      </c>
      <c r="G46" s="105">
        <f t="shared" si="1"/>
        <v>0</v>
      </c>
      <c r="H46" s="106" t="str">
        <f t="shared" si="2"/>
        <v/>
      </c>
      <c r="I46" s="107" t="str">
        <f>IF(H46="","",IF(H46&gt;BEHEER!$B$9,BEHEER!$C$9,IF(DEELNEMERSLIJST!H46&gt;=BEHEER!$B$7,BEHEER!$C$8,BEHEER!$C$7)))</f>
        <v/>
      </c>
      <c r="J46" s="108" t="str">
        <f t="shared" si="4"/>
        <v/>
      </c>
    </row>
    <row r="47" spans="1:10" x14ac:dyDescent="0.35">
      <c r="A47" s="96"/>
      <c r="B47" s="96"/>
      <c r="C47" s="97"/>
      <c r="D47" s="98"/>
      <c r="E47" s="98"/>
      <c r="F47" s="105">
        <f t="shared" si="0"/>
        <v>0</v>
      </c>
      <c r="G47" s="105">
        <f t="shared" si="1"/>
        <v>0</v>
      </c>
      <c r="H47" s="106" t="str">
        <f t="shared" si="2"/>
        <v/>
      </c>
      <c r="I47" s="107" t="str">
        <f>IF(H47="","",IF(H47&gt;BEHEER!$B$9,BEHEER!$C$9,IF(DEELNEMERSLIJST!H47&gt;=BEHEER!$B$7,BEHEER!$C$8,BEHEER!$C$7)))</f>
        <v/>
      </c>
      <c r="J47" s="108" t="str">
        <f t="shared" si="4"/>
        <v/>
      </c>
    </row>
    <row r="48" spans="1:10" x14ac:dyDescent="0.35">
      <c r="A48" s="96"/>
      <c r="B48" s="96"/>
      <c r="C48" s="97"/>
      <c r="D48" s="98"/>
      <c r="E48" s="98"/>
      <c r="F48" s="105">
        <f t="shared" si="0"/>
        <v>0</v>
      </c>
      <c r="G48" s="105">
        <f t="shared" si="1"/>
        <v>0</v>
      </c>
      <c r="H48" s="106" t="str">
        <f t="shared" si="2"/>
        <v/>
      </c>
      <c r="I48" s="107" t="str">
        <f>IF(H48="","",IF(H48&gt;BEHEER!$B$9,BEHEER!$C$9,IF(DEELNEMERSLIJST!H48&gt;=BEHEER!$B$7,BEHEER!$C$8,BEHEER!$C$7)))</f>
        <v/>
      </c>
      <c r="J48" s="108" t="str">
        <f t="shared" si="4"/>
        <v/>
      </c>
    </row>
    <row r="49" spans="1:10" x14ac:dyDescent="0.35">
      <c r="A49" s="96"/>
      <c r="B49" s="96"/>
      <c r="C49" s="97"/>
      <c r="D49" s="98"/>
      <c r="E49" s="98"/>
      <c r="F49" s="105">
        <f t="shared" si="0"/>
        <v>0</v>
      </c>
      <c r="G49" s="105">
        <f t="shared" si="1"/>
        <v>0</v>
      </c>
      <c r="H49" s="106" t="str">
        <f t="shared" si="2"/>
        <v/>
      </c>
      <c r="I49" s="107" t="str">
        <f>IF(H49="","",IF(H49&gt;BEHEER!$B$9,BEHEER!$C$9,IF(DEELNEMERSLIJST!H49&gt;=BEHEER!$B$7,BEHEER!$C$8,BEHEER!$C$7)))</f>
        <v/>
      </c>
      <c r="J49" s="108" t="str">
        <f t="shared" si="4"/>
        <v/>
      </c>
    </row>
    <row r="50" spans="1:10" x14ac:dyDescent="0.35">
      <c r="A50" s="96"/>
      <c r="B50" s="96"/>
      <c r="C50" s="97"/>
      <c r="D50" s="98"/>
      <c r="E50" s="98"/>
      <c r="F50" s="105">
        <f t="shared" si="0"/>
        <v>0</v>
      </c>
      <c r="G50" s="105">
        <f t="shared" si="1"/>
        <v>0</v>
      </c>
      <c r="H50" s="106" t="str">
        <f t="shared" si="2"/>
        <v/>
      </c>
      <c r="I50" s="107" t="str">
        <f>IF(H50="","",IF(H50&gt;BEHEER!$B$9,BEHEER!$C$9,IF(DEELNEMERSLIJST!H50&gt;=BEHEER!$B$7,BEHEER!$C$8,BEHEER!$C$7)))</f>
        <v/>
      </c>
      <c r="J50" s="108" t="str">
        <f t="shared" si="4"/>
        <v/>
      </c>
    </row>
    <row r="51" spans="1:10" x14ac:dyDescent="0.35">
      <c r="A51" s="96"/>
      <c r="B51" s="96"/>
      <c r="C51" s="97"/>
      <c r="D51" s="98"/>
      <c r="E51" s="98"/>
      <c r="F51" s="105">
        <f t="shared" si="0"/>
        <v>0</v>
      </c>
      <c r="G51" s="105">
        <f t="shared" si="1"/>
        <v>0</v>
      </c>
      <c r="H51" s="106" t="str">
        <f t="shared" si="2"/>
        <v/>
      </c>
      <c r="I51" s="107" t="str">
        <f>IF(H51="","",IF(H51&gt;BEHEER!$B$9,BEHEER!$C$9,IF(DEELNEMERSLIJST!H51&gt;=BEHEER!$B$7,BEHEER!$C$8,BEHEER!$C$7)))</f>
        <v/>
      </c>
      <c r="J51" s="108" t="str">
        <f t="shared" si="4"/>
        <v/>
      </c>
    </row>
    <row r="52" spans="1:10" x14ac:dyDescent="0.35">
      <c r="A52" s="96"/>
      <c r="B52" s="96"/>
      <c r="C52" s="97"/>
      <c r="D52" s="98"/>
      <c r="E52" s="98"/>
      <c r="F52" s="105">
        <f t="shared" si="0"/>
        <v>0</v>
      </c>
      <c r="G52" s="105">
        <f t="shared" si="1"/>
        <v>0</v>
      </c>
      <c r="H52" s="106" t="str">
        <f t="shared" si="2"/>
        <v/>
      </c>
      <c r="I52" s="107" t="str">
        <f>IF(H52="","",IF(H52&gt;BEHEER!$B$9,BEHEER!$C$9,IF(DEELNEMERSLIJST!H52&gt;=BEHEER!$B$7,BEHEER!$C$8,BEHEER!$C$7)))</f>
        <v/>
      </c>
      <c r="J52" s="108" t="str">
        <f t="shared" si="4"/>
        <v/>
      </c>
    </row>
    <row r="53" spans="1:10" x14ac:dyDescent="0.35">
      <c r="A53" s="96"/>
      <c r="B53" s="96"/>
      <c r="C53" s="97"/>
      <c r="D53" s="98"/>
      <c r="E53" s="98"/>
      <c r="F53" s="105">
        <f t="shared" si="0"/>
        <v>0</v>
      </c>
      <c r="G53" s="105">
        <f t="shared" si="1"/>
        <v>0</v>
      </c>
      <c r="H53" s="106" t="str">
        <f t="shared" si="2"/>
        <v/>
      </c>
      <c r="I53" s="107" t="str">
        <f>IF(H53="","",IF(H53&gt;BEHEER!$B$9,BEHEER!$C$9,IF(DEELNEMERSLIJST!H53&gt;=BEHEER!$B$7,BEHEER!$C$8,BEHEER!$C$7)))</f>
        <v/>
      </c>
      <c r="J53" s="108" t="str">
        <f t="shared" si="4"/>
        <v/>
      </c>
    </row>
    <row r="54" spans="1:10" x14ac:dyDescent="0.35">
      <c r="A54" s="96"/>
      <c r="B54" s="96"/>
      <c r="C54" s="97"/>
      <c r="D54" s="98"/>
      <c r="E54" s="98"/>
      <c r="F54" s="105">
        <f t="shared" si="0"/>
        <v>0</v>
      </c>
      <c r="G54" s="105">
        <f t="shared" si="1"/>
        <v>0</v>
      </c>
      <c r="H54" s="106" t="str">
        <f t="shared" si="2"/>
        <v/>
      </c>
      <c r="I54" s="107" t="str">
        <f>IF(H54="","",IF(H54&gt;BEHEER!$B$9,BEHEER!$C$9,IF(DEELNEMERSLIJST!H54&gt;=BEHEER!$B$7,BEHEER!$C$8,BEHEER!$C$7)))</f>
        <v/>
      </c>
      <c r="J54" s="108" t="str">
        <f t="shared" si="4"/>
        <v/>
      </c>
    </row>
    <row r="55" spans="1:10" x14ac:dyDescent="0.35">
      <c r="A55" s="96"/>
      <c r="B55" s="96"/>
      <c r="C55" s="97"/>
      <c r="D55" s="98"/>
      <c r="E55" s="98"/>
      <c r="F55" s="105">
        <f t="shared" si="0"/>
        <v>0</v>
      </c>
      <c r="G55" s="105">
        <f t="shared" si="1"/>
        <v>0</v>
      </c>
      <c r="H55" s="106" t="str">
        <f t="shared" si="2"/>
        <v/>
      </c>
      <c r="I55" s="107" t="str">
        <f>IF(H55="","",IF(H55&gt;BEHEER!$B$9,BEHEER!$C$9,IF(DEELNEMERSLIJST!H55&gt;=BEHEER!$B$7,BEHEER!$C$8,BEHEER!$C$7)))</f>
        <v/>
      </c>
      <c r="J55" s="108" t="str">
        <f t="shared" si="4"/>
        <v/>
      </c>
    </row>
    <row r="56" spans="1:10" x14ac:dyDescent="0.35">
      <c r="A56" s="96"/>
      <c r="B56" s="96"/>
      <c r="C56" s="97"/>
      <c r="D56" s="98"/>
      <c r="E56" s="98"/>
      <c r="F56" s="105">
        <f t="shared" si="0"/>
        <v>0</v>
      </c>
      <c r="G56" s="105">
        <f t="shared" si="1"/>
        <v>0</v>
      </c>
      <c r="H56" s="106" t="str">
        <f t="shared" si="2"/>
        <v/>
      </c>
      <c r="I56" s="107" t="str">
        <f>IF(H56="","",IF(H56&gt;BEHEER!$B$9,BEHEER!$C$9,IF(DEELNEMERSLIJST!H56&gt;=BEHEER!$B$7,BEHEER!$C$8,BEHEER!$C$7)))</f>
        <v/>
      </c>
      <c r="J56" s="108" t="str">
        <f t="shared" si="4"/>
        <v/>
      </c>
    </row>
    <row r="57" spans="1:10" x14ac:dyDescent="0.35">
      <c r="A57" s="96"/>
      <c r="B57" s="96"/>
      <c r="C57" s="97"/>
      <c r="D57" s="98"/>
      <c r="E57" s="98"/>
      <c r="F57" s="105">
        <f t="shared" si="0"/>
        <v>0</v>
      </c>
      <c r="G57" s="105">
        <f t="shared" si="1"/>
        <v>0</v>
      </c>
      <c r="H57" s="106" t="str">
        <f t="shared" si="2"/>
        <v/>
      </c>
      <c r="I57" s="107" t="str">
        <f>IF(H57="","",IF(H57&gt;BEHEER!$B$9,BEHEER!$C$9,IF(DEELNEMERSLIJST!H57&gt;=BEHEER!$B$7,BEHEER!$C$8,BEHEER!$C$7)))</f>
        <v/>
      </c>
      <c r="J57" s="108" t="str">
        <f t="shared" si="4"/>
        <v/>
      </c>
    </row>
    <row r="58" spans="1:10" x14ac:dyDescent="0.35">
      <c r="A58" s="96"/>
      <c r="B58" s="96"/>
      <c r="C58" s="97"/>
      <c r="D58" s="98"/>
      <c r="E58" s="98"/>
      <c r="F58" s="105">
        <f t="shared" si="0"/>
        <v>0</v>
      </c>
      <c r="G58" s="105">
        <f t="shared" si="1"/>
        <v>0</v>
      </c>
      <c r="H58" s="106" t="str">
        <f t="shared" si="2"/>
        <v/>
      </c>
      <c r="I58" s="107" t="str">
        <f>IF(H58="","",IF(H58&gt;BEHEER!$B$9,BEHEER!$C$9,IF(DEELNEMERSLIJST!H58&gt;=BEHEER!$B$7,BEHEER!$C$8,BEHEER!$C$7)))</f>
        <v/>
      </c>
      <c r="J58" s="108" t="str">
        <f t="shared" si="4"/>
        <v/>
      </c>
    </row>
    <row r="59" spans="1:10" x14ac:dyDescent="0.35">
      <c r="A59" s="96"/>
      <c r="B59" s="96"/>
      <c r="C59" s="97"/>
      <c r="D59" s="98"/>
      <c r="E59" s="98"/>
      <c r="F59" s="105">
        <f t="shared" si="0"/>
        <v>0</v>
      </c>
      <c r="G59" s="105">
        <f t="shared" si="1"/>
        <v>0</v>
      </c>
      <c r="H59" s="106" t="str">
        <f t="shared" si="2"/>
        <v/>
      </c>
      <c r="I59" s="107" t="str">
        <f>IF(H59="","",IF(H59&gt;BEHEER!$B$9,BEHEER!$C$9,IF(DEELNEMERSLIJST!H59&gt;=BEHEER!$B$7,BEHEER!$C$8,BEHEER!$C$7)))</f>
        <v/>
      </c>
      <c r="J59" s="108" t="str">
        <f t="shared" si="4"/>
        <v/>
      </c>
    </row>
    <row r="60" spans="1:10" x14ac:dyDescent="0.35">
      <c r="A60" s="96"/>
      <c r="B60" s="96"/>
      <c r="C60" s="97"/>
      <c r="D60" s="98"/>
      <c r="E60" s="98"/>
      <c r="F60" s="105">
        <f t="shared" si="0"/>
        <v>0</v>
      </c>
      <c r="G60" s="105">
        <f t="shared" si="1"/>
        <v>0</v>
      </c>
      <c r="H60" s="106" t="str">
        <f t="shared" si="2"/>
        <v/>
      </c>
      <c r="I60" s="107" t="str">
        <f>IF(H60="","",IF(H60&gt;BEHEER!$B$9,BEHEER!$C$9,IF(DEELNEMERSLIJST!H60&gt;=BEHEER!$B$7,BEHEER!$C$8,BEHEER!$C$7)))</f>
        <v/>
      </c>
      <c r="J60" s="108" t="str">
        <f t="shared" si="4"/>
        <v/>
      </c>
    </row>
    <row r="61" spans="1:10" x14ac:dyDescent="0.35">
      <c r="A61" s="96"/>
      <c r="B61" s="96"/>
      <c r="C61" s="97"/>
      <c r="D61" s="98"/>
      <c r="E61" s="98"/>
      <c r="F61" s="105">
        <f t="shared" si="0"/>
        <v>0</v>
      </c>
      <c r="G61" s="105">
        <f t="shared" si="1"/>
        <v>0</v>
      </c>
      <c r="H61" s="106" t="str">
        <f t="shared" si="2"/>
        <v/>
      </c>
      <c r="I61" s="107" t="str">
        <f>IF(H61="","",IF(H61&gt;BEHEER!$B$9,BEHEER!$C$9,IF(DEELNEMERSLIJST!H61&gt;=BEHEER!$B$7,BEHEER!$C$8,BEHEER!$C$7)))</f>
        <v/>
      </c>
      <c r="J61" s="108" t="str">
        <f t="shared" si="4"/>
        <v/>
      </c>
    </row>
    <row r="62" spans="1:10" x14ac:dyDescent="0.35">
      <c r="A62" s="96"/>
      <c r="B62" s="96"/>
      <c r="C62" s="97"/>
      <c r="D62" s="98"/>
      <c r="E62" s="98"/>
      <c r="F62" s="105">
        <f t="shared" si="0"/>
        <v>0</v>
      </c>
      <c r="G62" s="105">
        <f t="shared" si="1"/>
        <v>0</v>
      </c>
      <c r="H62" s="106" t="str">
        <f t="shared" si="2"/>
        <v/>
      </c>
      <c r="I62" s="107" t="str">
        <f>IF(H62="","",IF(H62&gt;BEHEER!$B$9,BEHEER!$C$9,IF(DEELNEMERSLIJST!H62&gt;=BEHEER!$B$7,BEHEER!$C$8,BEHEER!$C$7)))</f>
        <v/>
      </c>
      <c r="J62" s="108" t="str">
        <f t="shared" si="4"/>
        <v/>
      </c>
    </row>
    <row r="63" spans="1:10" x14ac:dyDescent="0.35">
      <c r="A63" s="96"/>
      <c r="B63" s="96"/>
      <c r="C63" s="97"/>
      <c r="D63" s="98"/>
      <c r="E63" s="98"/>
      <c r="F63" s="105">
        <f t="shared" si="0"/>
        <v>0</v>
      </c>
      <c r="G63" s="105">
        <f t="shared" si="1"/>
        <v>0</v>
      </c>
      <c r="H63" s="106" t="str">
        <f t="shared" si="2"/>
        <v/>
      </c>
      <c r="I63" s="107" t="str">
        <f>IF(H63="","",IF(H63&gt;BEHEER!$B$9,BEHEER!$C$9,IF(DEELNEMERSLIJST!H63&gt;=BEHEER!$B$7,BEHEER!$C$8,BEHEER!$C$7)))</f>
        <v/>
      </c>
      <c r="J63" s="108" t="str">
        <f t="shared" si="4"/>
        <v/>
      </c>
    </row>
    <row r="64" spans="1:10" x14ac:dyDescent="0.35">
      <c r="A64" s="96"/>
      <c r="B64" s="96"/>
      <c r="C64" s="97"/>
      <c r="D64" s="98"/>
      <c r="E64" s="98"/>
      <c r="F64" s="105">
        <f t="shared" si="0"/>
        <v>0</v>
      </c>
      <c r="G64" s="105">
        <f t="shared" si="1"/>
        <v>0</v>
      </c>
      <c r="H64" s="106" t="str">
        <f t="shared" si="2"/>
        <v/>
      </c>
      <c r="I64" s="107" t="str">
        <f>IF(H64="","",IF(H64&gt;BEHEER!$B$9,BEHEER!$C$9,IF(DEELNEMERSLIJST!H64&gt;=BEHEER!$B$7,BEHEER!$C$8,BEHEER!$C$7)))</f>
        <v/>
      </c>
      <c r="J64" s="108" t="str">
        <f t="shared" si="4"/>
        <v/>
      </c>
    </row>
    <row r="65" spans="1:10" x14ac:dyDescent="0.35">
      <c r="A65" s="96"/>
      <c r="B65" s="96"/>
      <c r="C65" s="97"/>
      <c r="D65" s="98"/>
      <c r="E65" s="98"/>
      <c r="F65" s="105">
        <f t="shared" si="0"/>
        <v>0</v>
      </c>
      <c r="G65" s="105">
        <f t="shared" si="1"/>
        <v>0</v>
      </c>
      <c r="H65" s="106" t="str">
        <f t="shared" si="2"/>
        <v/>
      </c>
      <c r="I65" s="107" t="str">
        <f>IF(H65="","",IF(H65&gt;BEHEER!$B$9,BEHEER!$C$9,IF(DEELNEMERSLIJST!H65&gt;=BEHEER!$B$7,BEHEER!$C$8,BEHEER!$C$7)))</f>
        <v/>
      </c>
      <c r="J65" s="108" t="str">
        <f t="shared" si="4"/>
        <v/>
      </c>
    </row>
    <row r="66" spans="1:10" x14ac:dyDescent="0.35">
      <c r="A66" s="96"/>
      <c r="B66" s="96"/>
      <c r="C66" s="97"/>
      <c r="D66" s="98"/>
      <c r="E66" s="98"/>
      <c r="F66" s="105">
        <f t="shared" si="0"/>
        <v>0</v>
      </c>
      <c r="G66" s="105">
        <f t="shared" si="1"/>
        <v>0</v>
      </c>
      <c r="H66" s="106" t="str">
        <f t="shared" si="2"/>
        <v/>
      </c>
      <c r="I66" s="107" t="str">
        <f>IF(H66="","",IF(H66&gt;BEHEER!$B$9,BEHEER!$C$9,IF(DEELNEMERSLIJST!H66&gt;=BEHEER!$B$7,BEHEER!$C$8,BEHEER!$C$7)))</f>
        <v/>
      </c>
      <c r="J66" s="108" t="str">
        <f t="shared" si="4"/>
        <v/>
      </c>
    </row>
    <row r="67" spans="1:10" x14ac:dyDescent="0.35">
      <c r="A67" s="96"/>
      <c r="B67" s="96"/>
      <c r="C67" s="97"/>
      <c r="D67" s="98"/>
      <c r="E67" s="98"/>
      <c r="F67" s="105">
        <f t="shared" ref="F67:F101" si="5">D67</f>
        <v>0</v>
      </c>
      <c r="G67" s="105">
        <f t="shared" ref="G67:G101" si="6">E67</f>
        <v>0</v>
      </c>
      <c r="H67" s="106" t="str">
        <f t="shared" ref="H67:H101" si="7">IFERROR(IF(G67&lt;=F67,G67/F67,""),"")</f>
        <v/>
      </c>
      <c r="I67" s="107" t="str">
        <f>IF(H67="","",IF(H67&gt;BEHEER!$B$9,BEHEER!$C$9,IF(DEELNEMERSLIJST!H67&gt;=BEHEER!$B$7,BEHEER!$C$8,BEHEER!$C$7)))</f>
        <v/>
      </c>
      <c r="J67" s="108" t="str">
        <f t="shared" si="4"/>
        <v/>
      </c>
    </row>
    <row r="68" spans="1:10" x14ac:dyDescent="0.35">
      <c r="A68" s="96"/>
      <c r="B68" s="96"/>
      <c r="C68" s="97"/>
      <c r="D68" s="98"/>
      <c r="E68" s="98"/>
      <c r="F68" s="105">
        <f t="shared" si="5"/>
        <v>0</v>
      </c>
      <c r="G68" s="105">
        <f t="shared" si="6"/>
        <v>0</v>
      </c>
      <c r="H68" s="106" t="str">
        <f t="shared" si="7"/>
        <v/>
      </c>
      <c r="I68" s="107" t="str">
        <f>IF(H68="","",IF(H68&gt;BEHEER!$B$9,BEHEER!$C$9,IF(DEELNEMERSLIJST!H68&gt;=BEHEER!$B$7,BEHEER!$C$8,BEHEER!$C$7)))</f>
        <v/>
      </c>
      <c r="J68" s="108" t="str">
        <f t="shared" si="4"/>
        <v/>
      </c>
    </row>
    <row r="69" spans="1:10" x14ac:dyDescent="0.35">
      <c r="A69" s="96"/>
      <c r="B69" s="96"/>
      <c r="C69" s="97"/>
      <c r="D69" s="98"/>
      <c r="E69" s="98"/>
      <c r="F69" s="105">
        <f t="shared" si="5"/>
        <v>0</v>
      </c>
      <c r="G69" s="105">
        <f t="shared" si="6"/>
        <v>0</v>
      </c>
      <c r="H69" s="106" t="str">
        <f t="shared" si="7"/>
        <v/>
      </c>
      <c r="I69" s="107" t="str">
        <f>IF(H69="","",IF(H69&gt;BEHEER!$B$9,BEHEER!$C$9,IF(DEELNEMERSLIJST!H69&gt;=BEHEER!$B$7,BEHEER!$C$8,BEHEER!$C$7)))</f>
        <v/>
      </c>
      <c r="J69" s="108" t="str">
        <f t="shared" si="4"/>
        <v/>
      </c>
    </row>
    <row r="70" spans="1:10" x14ac:dyDescent="0.35">
      <c r="A70" s="96"/>
      <c r="B70" s="96"/>
      <c r="C70" s="97"/>
      <c r="D70" s="98"/>
      <c r="E70" s="98"/>
      <c r="F70" s="105">
        <f t="shared" si="5"/>
        <v>0</v>
      </c>
      <c r="G70" s="105">
        <f t="shared" si="6"/>
        <v>0</v>
      </c>
      <c r="H70" s="106" t="str">
        <f t="shared" si="7"/>
        <v/>
      </c>
      <c r="I70" s="107" t="str">
        <f>IF(H70="","",IF(H70&gt;BEHEER!$B$9,BEHEER!$C$9,IF(DEELNEMERSLIJST!H70&gt;=BEHEER!$B$7,BEHEER!$C$8,BEHEER!$C$7)))</f>
        <v/>
      </c>
      <c r="J70" s="108" t="str">
        <f t="shared" si="4"/>
        <v/>
      </c>
    </row>
    <row r="71" spans="1:10" x14ac:dyDescent="0.35">
      <c r="A71" s="96"/>
      <c r="B71" s="96"/>
      <c r="C71" s="97"/>
      <c r="D71" s="98"/>
      <c r="E71" s="98"/>
      <c r="F71" s="105">
        <f t="shared" si="5"/>
        <v>0</v>
      </c>
      <c r="G71" s="105">
        <f t="shared" si="6"/>
        <v>0</v>
      </c>
      <c r="H71" s="106" t="str">
        <f t="shared" si="7"/>
        <v/>
      </c>
      <c r="I71" s="107" t="str">
        <f>IF(H71="","",IF(H71&gt;BEHEER!$B$9,BEHEER!$C$9,IF(DEELNEMERSLIJST!H71&gt;=BEHEER!$B$7,BEHEER!$C$8,BEHEER!$C$7)))</f>
        <v/>
      </c>
      <c r="J71" s="108" t="str">
        <f t="shared" si="4"/>
        <v/>
      </c>
    </row>
    <row r="72" spans="1:10" x14ac:dyDescent="0.35">
      <c r="A72" s="96"/>
      <c r="B72" s="96"/>
      <c r="C72" s="97"/>
      <c r="D72" s="98"/>
      <c r="E72" s="98"/>
      <c r="F72" s="105">
        <f t="shared" si="5"/>
        <v>0</v>
      </c>
      <c r="G72" s="105">
        <f t="shared" si="6"/>
        <v>0</v>
      </c>
      <c r="H72" s="106" t="str">
        <f t="shared" si="7"/>
        <v/>
      </c>
      <c r="I72" s="107" t="str">
        <f>IF(H72="","",IF(H72&gt;BEHEER!$B$9,BEHEER!$C$9,IF(DEELNEMERSLIJST!H72&gt;=BEHEER!$B$7,BEHEER!$C$8,BEHEER!$C$7)))</f>
        <v/>
      </c>
      <c r="J72" s="108" t="str">
        <f t="shared" si="4"/>
        <v/>
      </c>
    </row>
    <row r="73" spans="1:10" x14ac:dyDescent="0.35">
      <c r="A73" s="96"/>
      <c r="B73" s="96"/>
      <c r="C73" s="97"/>
      <c r="D73" s="98"/>
      <c r="E73" s="98"/>
      <c r="F73" s="105">
        <f t="shared" si="5"/>
        <v>0</v>
      </c>
      <c r="G73" s="105">
        <f t="shared" si="6"/>
        <v>0</v>
      </c>
      <c r="H73" s="106" t="str">
        <f t="shared" si="7"/>
        <v/>
      </c>
      <c r="I73" s="107" t="str">
        <f>IF(H73="","",IF(H73&gt;BEHEER!$B$9,BEHEER!$C$9,IF(DEELNEMERSLIJST!H73&gt;=BEHEER!$B$7,BEHEER!$C$8,BEHEER!$C$7)))</f>
        <v/>
      </c>
      <c r="J73" s="108" t="str">
        <f t="shared" si="4"/>
        <v/>
      </c>
    </row>
    <row r="74" spans="1:10" x14ac:dyDescent="0.35">
      <c r="A74" s="96"/>
      <c r="B74" s="96"/>
      <c r="C74" s="97"/>
      <c r="D74" s="98"/>
      <c r="E74" s="98"/>
      <c r="F74" s="105">
        <f t="shared" si="5"/>
        <v>0</v>
      </c>
      <c r="G74" s="105">
        <f t="shared" si="6"/>
        <v>0</v>
      </c>
      <c r="H74" s="106" t="str">
        <f t="shared" si="7"/>
        <v/>
      </c>
      <c r="I74" s="107" t="str">
        <f>IF(H74="","",IF(H74&gt;BEHEER!$B$9,BEHEER!$C$9,IF(DEELNEMERSLIJST!H74&gt;=BEHEER!$B$7,BEHEER!$C$8,BEHEER!$C$7)))</f>
        <v/>
      </c>
      <c r="J74" s="108" t="str">
        <f t="shared" si="4"/>
        <v/>
      </c>
    </row>
    <row r="75" spans="1:10" x14ac:dyDescent="0.35">
      <c r="A75" s="96"/>
      <c r="B75" s="96"/>
      <c r="C75" s="97"/>
      <c r="D75" s="98"/>
      <c r="E75" s="98"/>
      <c r="F75" s="105">
        <f t="shared" si="5"/>
        <v>0</v>
      </c>
      <c r="G75" s="105">
        <f t="shared" si="6"/>
        <v>0</v>
      </c>
      <c r="H75" s="106" t="str">
        <f t="shared" si="7"/>
        <v/>
      </c>
      <c r="I75" s="107" t="str">
        <f>IF(H75="","",IF(H75&gt;BEHEER!$B$9,BEHEER!$C$9,IF(DEELNEMERSLIJST!H75&gt;=BEHEER!$B$7,BEHEER!$C$8,BEHEER!$C$7)))</f>
        <v/>
      </c>
      <c r="J75" s="108" t="str">
        <f t="shared" si="4"/>
        <v/>
      </c>
    </row>
    <row r="76" spans="1:10" x14ac:dyDescent="0.35">
      <c r="A76" s="96"/>
      <c r="B76" s="96"/>
      <c r="C76" s="97"/>
      <c r="D76" s="98"/>
      <c r="E76" s="98"/>
      <c r="F76" s="105">
        <f t="shared" si="5"/>
        <v>0</v>
      </c>
      <c r="G76" s="105">
        <f t="shared" si="6"/>
        <v>0</v>
      </c>
      <c r="H76" s="106" t="str">
        <f t="shared" si="7"/>
        <v/>
      </c>
      <c r="I76" s="107" t="str">
        <f>IF(H76="","",IF(H76&gt;BEHEER!$B$9,BEHEER!$C$9,IF(DEELNEMERSLIJST!H76&gt;=BEHEER!$B$7,BEHEER!$C$8,BEHEER!$C$7)))</f>
        <v/>
      </c>
      <c r="J76" s="108" t="str">
        <f t="shared" si="4"/>
        <v/>
      </c>
    </row>
    <row r="77" spans="1:10" x14ac:dyDescent="0.35">
      <c r="A77" s="96"/>
      <c r="B77" s="96"/>
      <c r="C77" s="97"/>
      <c r="D77" s="98"/>
      <c r="E77" s="98"/>
      <c r="F77" s="105">
        <f t="shared" si="5"/>
        <v>0</v>
      </c>
      <c r="G77" s="105">
        <f t="shared" si="6"/>
        <v>0</v>
      </c>
      <c r="H77" s="106" t="str">
        <f t="shared" si="7"/>
        <v/>
      </c>
      <c r="I77" s="107" t="str">
        <f>IF(H77="","",IF(H77&gt;BEHEER!$B$9,BEHEER!$C$9,IF(DEELNEMERSLIJST!H77&gt;=BEHEER!$B$7,BEHEER!$C$8,BEHEER!$C$7)))</f>
        <v/>
      </c>
      <c r="J77" s="108" t="str">
        <f t="shared" si="4"/>
        <v/>
      </c>
    </row>
    <row r="78" spans="1:10" x14ac:dyDescent="0.35">
      <c r="A78" s="96"/>
      <c r="B78" s="96"/>
      <c r="C78" s="97"/>
      <c r="D78" s="98"/>
      <c r="E78" s="98"/>
      <c r="F78" s="105">
        <f t="shared" si="5"/>
        <v>0</v>
      </c>
      <c r="G78" s="105">
        <f t="shared" si="6"/>
        <v>0</v>
      </c>
      <c r="H78" s="106" t="str">
        <f t="shared" si="7"/>
        <v/>
      </c>
      <c r="I78" s="107" t="str">
        <f>IF(H78="","",IF(H78&gt;BEHEER!$B$9,BEHEER!$C$9,IF(DEELNEMERSLIJST!H78&gt;=BEHEER!$B$7,BEHEER!$C$8,BEHEER!$C$7)))</f>
        <v/>
      </c>
      <c r="J78" s="108" t="str">
        <f t="shared" si="4"/>
        <v/>
      </c>
    </row>
    <row r="79" spans="1:10" x14ac:dyDescent="0.35">
      <c r="A79" s="96"/>
      <c r="B79" s="96"/>
      <c r="C79" s="97"/>
      <c r="D79" s="98"/>
      <c r="E79" s="98"/>
      <c r="F79" s="105">
        <f t="shared" si="5"/>
        <v>0</v>
      </c>
      <c r="G79" s="105">
        <f t="shared" si="6"/>
        <v>0</v>
      </c>
      <c r="H79" s="106" t="str">
        <f t="shared" si="7"/>
        <v/>
      </c>
      <c r="I79" s="107" t="str">
        <f>IF(H79="","",IF(H79&gt;BEHEER!$B$9,BEHEER!$C$9,IF(DEELNEMERSLIJST!H79&gt;=BEHEER!$B$7,BEHEER!$C$8,BEHEER!$C$7)))</f>
        <v/>
      </c>
      <c r="J79" s="108" t="str">
        <f t="shared" si="4"/>
        <v/>
      </c>
    </row>
    <row r="80" spans="1:10" x14ac:dyDescent="0.35">
      <c r="A80" s="96"/>
      <c r="B80" s="96"/>
      <c r="C80" s="97"/>
      <c r="D80" s="98"/>
      <c r="E80" s="98"/>
      <c r="F80" s="105">
        <f t="shared" si="5"/>
        <v>0</v>
      </c>
      <c r="G80" s="105">
        <f t="shared" si="6"/>
        <v>0</v>
      </c>
      <c r="H80" s="106" t="str">
        <f t="shared" si="7"/>
        <v/>
      </c>
      <c r="I80" s="107" t="str">
        <f>IF(H80="","",IF(H80&gt;BEHEER!$B$9,BEHEER!$C$9,IF(DEELNEMERSLIJST!H80&gt;=BEHEER!$B$7,BEHEER!$C$8,BEHEER!$C$7)))</f>
        <v/>
      </c>
      <c r="J80" s="108" t="str">
        <f t="shared" si="4"/>
        <v/>
      </c>
    </row>
    <row r="81" spans="1:10" x14ac:dyDescent="0.35">
      <c r="A81" s="96"/>
      <c r="B81" s="96"/>
      <c r="C81" s="97"/>
      <c r="D81" s="98"/>
      <c r="E81" s="98"/>
      <c r="F81" s="105">
        <f t="shared" si="5"/>
        <v>0</v>
      </c>
      <c r="G81" s="105">
        <f t="shared" si="6"/>
        <v>0</v>
      </c>
      <c r="H81" s="106" t="str">
        <f t="shared" si="7"/>
        <v/>
      </c>
      <c r="I81" s="107" t="str">
        <f>IF(H81="","",IF(H81&gt;BEHEER!$B$9,BEHEER!$C$9,IF(DEELNEMERSLIJST!H81&gt;=BEHEER!$B$7,BEHEER!$C$8,BEHEER!$C$7)))</f>
        <v/>
      </c>
      <c r="J81" s="108" t="str">
        <f t="shared" si="4"/>
        <v/>
      </c>
    </row>
    <row r="82" spans="1:10" x14ac:dyDescent="0.35">
      <c r="A82" s="96"/>
      <c r="B82" s="96"/>
      <c r="C82" s="97"/>
      <c r="D82" s="98"/>
      <c r="E82" s="98"/>
      <c r="F82" s="105">
        <f t="shared" si="5"/>
        <v>0</v>
      </c>
      <c r="G82" s="105">
        <f t="shared" si="6"/>
        <v>0</v>
      </c>
      <c r="H82" s="106" t="str">
        <f t="shared" si="7"/>
        <v/>
      </c>
      <c r="I82" s="107" t="str">
        <f>IF(H82="","",IF(H82&gt;BEHEER!$B$9,BEHEER!$C$9,IF(DEELNEMERSLIJST!H82&gt;=BEHEER!$B$7,BEHEER!$C$8,BEHEER!$C$7)))</f>
        <v/>
      </c>
      <c r="J82" s="108" t="str">
        <f t="shared" si="4"/>
        <v/>
      </c>
    </row>
    <row r="83" spans="1:10" x14ac:dyDescent="0.35">
      <c r="A83" s="96"/>
      <c r="B83" s="96"/>
      <c r="C83" s="97"/>
      <c r="D83" s="98"/>
      <c r="E83" s="98"/>
      <c r="F83" s="105">
        <f t="shared" si="5"/>
        <v>0</v>
      </c>
      <c r="G83" s="105">
        <f t="shared" si="6"/>
        <v>0</v>
      </c>
      <c r="H83" s="106" t="str">
        <f t="shared" si="7"/>
        <v/>
      </c>
      <c r="I83" s="107" t="str">
        <f>IF(H83="","",IF(H83&gt;BEHEER!$B$9,BEHEER!$C$9,IF(DEELNEMERSLIJST!H83&gt;=BEHEER!$B$7,BEHEER!$C$8,BEHEER!$C$7)))</f>
        <v/>
      </c>
      <c r="J83" s="108" t="str">
        <f t="shared" si="4"/>
        <v/>
      </c>
    </row>
    <row r="84" spans="1:10" x14ac:dyDescent="0.35">
      <c r="A84" s="96"/>
      <c r="B84" s="96"/>
      <c r="C84" s="97"/>
      <c r="D84" s="98"/>
      <c r="E84" s="98"/>
      <c r="F84" s="105">
        <f t="shared" si="5"/>
        <v>0</v>
      </c>
      <c r="G84" s="105">
        <f t="shared" si="6"/>
        <v>0</v>
      </c>
      <c r="H84" s="106" t="str">
        <f t="shared" si="7"/>
        <v/>
      </c>
      <c r="I84" s="107" t="str">
        <f>IF(H84="","",IF(H84&gt;BEHEER!$B$9,BEHEER!$C$9,IF(DEELNEMERSLIJST!H84&gt;=BEHEER!$B$7,BEHEER!$C$8,BEHEER!$C$7)))</f>
        <v/>
      </c>
      <c r="J84" s="108" t="str">
        <f t="shared" si="4"/>
        <v/>
      </c>
    </row>
    <row r="85" spans="1:10" x14ac:dyDescent="0.35">
      <c r="A85" s="96"/>
      <c r="B85" s="96"/>
      <c r="C85" s="97"/>
      <c r="D85" s="98"/>
      <c r="E85" s="98"/>
      <c r="F85" s="105">
        <f t="shared" si="5"/>
        <v>0</v>
      </c>
      <c r="G85" s="105">
        <f t="shared" si="6"/>
        <v>0</v>
      </c>
      <c r="H85" s="106" t="str">
        <f t="shared" si="7"/>
        <v/>
      </c>
      <c r="I85" s="107" t="str">
        <f>IF(H85="","",IF(H85&gt;BEHEER!$B$9,BEHEER!$C$9,IF(DEELNEMERSLIJST!H85&gt;=BEHEER!$B$7,BEHEER!$C$8,BEHEER!$C$7)))</f>
        <v/>
      </c>
      <c r="J85" s="108" t="str">
        <f t="shared" si="4"/>
        <v/>
      </c>
    </row>
    <row r="86" spans="1:10" x14ac:dyDescent="0.35">
      <c r="A86" s="96"/>
      <c r="B86" s="96"/>
      <c r="C86" s="97"/>
      <c r="D86" s="98"/>
      <c r="E86" s="98"/>
      <c r="F86" s="105">
        <f t="shared" si="5"/>
        <v>0</v>
      </c>
      <c r="G86" s="105">
        <f t="shared" si="6"/>
        <v>0</v>
      </c>
      <c r="H86" s="106" t="str">
        <f t="shared" si="7"/>
        <v/>
      </c>
      <c r="I86" s="107" t="str">
        <f>IF(H86="","",IF(H86&gt;BEHEER!$B$9,BEHEER!$C$9,IF(DEELNEMERSLIJST!H86&gt;=BEHEER!$B$7,BEHEER!$C$8,BEHEER!$C$7)))</f>
        <v/>
      </c>
      <c r="J86" s="108" t="str">
        <f t="shared" si="4"/>
        <v/>
      </c>
    </row>
    <row r="87" spans="1:10" x14ac:dyDescent="0.35">
      <c r="A87" s="96"/>
      <c r="B87" s="96"/>
      <c r="C87" s="97"/>
      <c r="D87" s="98"/>
      <c r="E87" s="98"/>
      <c r="F87" s="105">
        <f t="shared" si="5"/>
        <v>0</v>
      </c>
      <c r="G87" s="105">
        <f t="shared" si="6"/>
        <v>0</v>
      </c>
      <c r="H87" s="106" t="str">
        <f t="shared" si="7"/>
        <v/>
      </c>
      <c r="I87" s="107" t="str">
        <f>IF(H87="","",IF(H87&gt;BEHEER!$B$9,BEHEER!$C$9,IF(DEELNEMERSLIJST!H87&gt;=BEHEER!$B$7,BEHEER!$C$8,BEHEER!$C$7)))</f>
        <v/>
      </c>
      <c r="J87" s="108" t="str">
        <f t="shared" si="4"/>
        <v/>
      </c>
    </row>
    <row r="88" spans="1:10" x14ac:dyDescent="0.35">
      <c r="A88" s="96"/>
      <c r="B88" s="96"/>
      <c r="C88" s="97"/>
      <c r="D88" s="98"/>
      <c r="E88" s="98"/>
      <c r="F88" s="105">
        <f t="shared" si="5"/>
        <v>0</v>
      </c>
      <c r="G88" s="105">
        <f t="shared" si="6"/>
        <v>0</v>
      </c>
      <c r="H88" s="106" t="str">
        <f t="shared" si="7"/>
        <v/>
      </c>
      <c r="I88" s="107" t="str">
        <f>IF(H88="","",IF(H88&gt;BEHEER!$B$9,BEHEER!$C$9,IF(DEELNEMERSLIJST!H88&gt;=BEHEER!$B$7,BEHEER!$C$8,BEHEER!$C$7)))</f>
        <v/>
      </c>
      <c r="J88" s="108" t="str">
        <f t="shared" si="4"/>
        <v/>
      </c>
    </row>
    <row r="89" spans="1:10" x14ac:dyDescent="0.35">
      <c r="A89" s="96"/>
      <c r="B89" s="96"/>
      <c r="C89" s="97"/>
      <c r="D89" s="98"/>
      <c r="E89" s="98"/>
      <c r="F89" s="105">
        <f t="shared" si="5"/>
        <v>0</v>
      </c>
      <c r="G89" s="105">
        <f t="shared" si="6"/>
        <v>0</v>
      </c>
      <c r="H89" s="106" t="str">
        <f t="shared" si="7"/>
        <v/>
      </c>
      <c r="I89" s="107" t="str">
        <f>IF(H89="","",IF(H89&gt;BEHEER!$B$9,BEHEER!$C$9,IF(DEELNEMERSLIJST!H89&gt;=BEHEER!$B$7,BEHEER!$C$8,BEHEER!$C$7)))</f>
        <v/>
      </c>
      <c r="J89" s="108" t="str">
        <f t="shared" si="4"/>
        <v/>
      </c>
    </row>
    <row r="90" spans="1:10" x14ac:dyDescent="0.35">
      <c r="A90" s="96"/>
      <c r="B90" s="96"/>
      <c r="C90" s="97"/>
      <c r="D90" s="98"/>
      <c r="E90" s="98"/>
      <c r="F90" s="105">
        <f t="shared" si="5"/>
        <v>0</v>
      </c>
      <c r="G90" s="105">
        <f t="shared" si="6"/>
        <v>0</v>
      </c>
      <c r="H90" s="106" t="str">
        <f t="shared" si="7"/>
        <v/>
      </c>
      <c r="I90" s="107" t="str">
        <f>IF(H90="","",IF(H90&gt;BEHEER!$B$9,BEHEER!$C$9,IF(DEELNEMERSLIJST!H90&gt;=BEHEER!$B$7,BEHEER!$C$8,BEHEER!$C$7)))</f>
        <v/>
      </c>
      <c r="J90" s="108" t="str">
        <f t="shared" si="4"/>
        <v/>
      </c>
    </row>
    <row r="91" spans="1:10" x14ac:dyDescent="0.35">
      <c r="A91" s="96"/>
      <c r="B91" s="96"/>
      <c r="C91" s="97"/>
      <c r="D91" s="98"/>
      <c r="E91" s="98"/>
      <c r="F91" s="105">
        <f t="shared" si="5"/>
        <v>0</v>
      </c>
      <c r="G91" s="105">
        <f t="shared" si="6"/>
        <v>0</v>
      </c>
      <c r="H91" s="106" t="str">
        <f t="shared" si="7"/>
        <v/>
      </c>
      <c r="I91" s="107" t="str">
        <f>IF(H91="","",IF(H91&gt;BEHEER!$B$9,BEHEER!$C$9,IF(DEELNEMERSLIJST!H91&gt;=BEHEER!$B$7,BEHEER!$C$8,BEHEER!$C$7)))</f>
        <v/>
      </c>
      <c r="J91" s="108" t="str">
        <f t="shared" si="4"/>
        <v/>
      </c>
    </row>
    <row r="92" spans="1:10" x14ac:dyDescent="0.35">
      <c r="A92" s="96"/>
      <c r="B92" s="96"/>
      <c r="C92" s="97"/>
      <c r="D92" s="98"/>
      <c r="E92" s="98"/>
      <c r="F92" s="105">
        <f t="shared" si="5"/>
        <v>0</v>
      </c>
      <c r="G92" s="105">
        <f t="shared" si="6"/>
        <v>0</v>
      </c>
      <c r="H92" s="106" t="str">
        <f t="shared" si="7"/>
        <v/>
      </c>
      <c r="I92" s="107" t="str">
        <f>IF(H92="","",IF(H92&gt;BEHEER!$B$9,BEHEER!$C$9,IF(DEELNEMERSLIJST!H92&gt;=BEHEER!$B$7,BEHEER!$C$8,BEHEER!$C$7)))</f>
        <v/>
      </c>
      <c r="J92" s="108" t="str">
        <f t="shared" si="4"/>
        <v/>
      </c>
    </row>
    <row r="93" spans="1:10" x14ac:dyDescent="0.35">
      <c r="A93" s="96"/>
      <c r="B93" s="96"/>
      <c r="C93" s="97"/>
      <c r="D93" s="98"/>
      <c r="E93" s="98"/>
      <c r="F93" s="105">
        <f t="shared" si="5"/>
        <v>0</v>
      </c>
      <c r="G93" s="105">
        <f t="shared" si="6"/>
        <v>0</v>
      </c>
      <c r="H93" s="106" t="str">
        <f t="shared" si="7"/>
        <v/>
      </c>
      <c r="I93" s="107" t="str">
        <f>IF(H93="","",IF(H93&gt;BEHEER!$B$9,BEHEER!$C$9,IF(DEELNEMERSLIJST!H93&gt;=BEHEER!$B$7,BEHEER!$C$8,BEHEER!$C$7)))</f>
        <v/>
      </c>
      <c r="J93" s="108" t="str">
        <f t="shared" si="4"/>
        <v/>
      </c>
    </row>
    <row r="94" spans="1:10" x14ac:dyDescent="0.35">
      <c r="A94" s="96"/>
      <c r="B94" s="96"/>
      <c r="C94" s="97"/>
      <c r="D94" s="98"/>
      <c r="E94" s="98"/>
      <c r="F94" s="105">
        <f t="shared" si="5"/>
        <v>0</v>
      </c>
      <c r="G94" s="105">
        <f t="shared" si="6"/>
        <v>0</v>
      </c>
      <c r="H94" s="106" t="str">
        <f t="shared" si="7"/>
        <v/>
      </c>
      <c r="I94" s="107" t="str">
        <f>IF(H94="","",IF(H94&gt;BEHEER!$B$9,BEHEER!$C$9,IF(DEELNEMERSLIJST!H94&gt;=BEHEER!$B$7,BEHEER!$C$8,BEHEER!$C$7)))</f>
        <v/>
      </c>
      <c r="J94" s="108" t="str">
        <f t="shared" si="4"/>
        <v/>
      </c>
    </row>
    <row r="95" spans="1:10" x14ac:dyDescent="0.35">
      <c r="A95" s="96"/>
      <c r="B95" s="96"/>
      <c r="C95" s="97"/>
      <c r="D95" s="98"/>
      <c r="E95" s="98"/>
      <c r="F95" s="105">
        <f t="shared" si="5"/>
        <v>0</v>
      </c>
      <c r="G95" s="105">
        <f t="shared" si="6"/>
        <v>0</v>
      </c>
      <c r="H95" s="106" t="str">
        <f t="shared" si="7"/>
        <v/>
      </c>
      <c r="I95" s="107" t="str">
        <f>IF(H95="","",IF(H95&gt;BEHEER!$B$9,BEHEER!$C$9,IF(DEELNEMERSLIJST!H95&gt;=BEHEER!$B$7,BEHEER!$C$8,BEHEER!$C$7)))</f>
        <v/>
      </c>
      <c r="J95" s="108" t="str">
        <f t="shared" si="4"/>
        <v/>
      </c>
    </row>
    <row r="96" spans="1:10" x14ac:dyDescent="0.35">
      <c r="A96" s="96"/>
      <c r="B96" s="96"/>
      <c r="C96" s="97"/>
      <c r="D96" s="98"/>
      <c r="E96" s="98"/>
      <c r="F96" s="105">
        <f t="shared" si="5"/>
        <v>0</v>
      </c>
      <c r="G96" s="105">
        <f t="shared" si="6"/>
        <v>0</v>
      </c>
      <c r="H96" s="106" t="str">
        <f t="shared" si="7"/>
        <v/>
      </c>
      <c r="I96" s="107" t="str">
        <f>IF(H96="","",IF(H96&gt;BEHEER!$B$9,BEHEER!$C$9,IF(DEELNEMERSLIJST!H96&gt;=BEHEER!$B$7,BEHEER!$C$8,BEHEER!$C$7)))</f>
        <v/>
      </c>
      <c r="J96" s="108" t="str">
        <f t="shared" si="4"/>
        <v/>
      </c>
    </row>
    <row r="97" spans="1:10" x14ac:dyDescent="0.35">
      <c r="A97" s="96"/>
      <c r="B97" s="96"/>
      <c r="C97" s="97"/>
      <c r="D97" s="98"/>
      <c r="E97" s="98"/>
      <c r="F97" s="105">
        <f t="shared" si="5"/>
        <v>0</v>
      </c>
      <c r="G97" s="105">
        <f t="shared" si="6"/>
        <v>0</v>
      </c>
      <c r="H97" s="106" t="str">
        <f t="shared" si="7"/>
        <v/>
      </c>
      <c r="I97" s="107" t="str">
        <f>IF(H97="","",IF(H97&gt;BEHEER!$B$9,BEHEER!$C$9,IF(DEELNEMERSLIJST!H97&gt;=BEHEER!$B$7,BEHEER!$C$8,BEHEER!$C$7)))</f>
        <v/>
      </c>
      <c r="J97" s="108" t="str">
        <f t="shared" si="4"/>
        <v/>
      </c>
    </row>
    <row r="98" spans="1:10" x14ac:dyDescent="0.35">
      <c r="A98" s="96"/>
      <c r="B98" s="96"/>
      <c r="C98" s="97"/>
      <c r="D98" s="98"/>
      <c r="E98" s="98"/>
      <c r="F98" s="105">
        <f t="shared" si="5"/>
        <v>0</v>
      </c>
      <c r="G98" s="105">
        <f t="shared" si="6"/>
        <v>0</v>
      </c>
      <c r="H98" s="106" t="str">
        <f t="shared" si="7"/>
        <v/>
      </c>
      <c r="I98" s="107" t="str">
        <f>IF(H98="","",IF(H98&gt;BEHEER!$B$9,BEHEER!$C$9,IF(DEELNEMERSLIJST!H98&gt;=BEHEER!$B$7,BEHEER!$C$8,BEHEER!$C$7)))</f>
        <v/>
      </c>
      <c r="J98" s="108" t="str">
        <f t="shared" si="4"/>
        <v/>
      </c>
    </row>
    <row r="99" spans="1:10" x14ac:dyDescent="0.35">
      <c r="A99" s="96"/>
      <c r="B99" s="96"/>
      <c r="C99" s="97"/>
      <c r="D99" s="98"/>
      <c r="E99" s="98"/>
      <c r="F99" s="105">
        <f t="shared" si="5"/>
        <v>0</v>
      </c>
      <c r="G99" s="105">
        <f t="shared" si="6"/>
        <v>0</v>
      </c>
      <c r="H99" s="106" t="str">
        <f t="shared" si="7"/>
        <v/>
      </c>
      <c r="I99" s="107" t="str">
        <f>IF(H99="","",IF(H99&gt;BEHEER!$B$9,BEHEER!$C$9,IF(DEELNEMERSLIJST!H99&gt;=BEHEER!$B$7,BEHEER!$C$8,BEHEER!$C$7)))</f>
        <v/>
      </c>
      <c r="J99" s="108" t="str">
        <f t="shared" si="4"/>
        <v/>
      </c>
    </row>
    <row r="100" spans="1:10" x14ac:dyDescent="0.35">
      <c r="A100" s="96"/>
      <c r="B100" s="96"/>
      <c r="C100" s="97"/>
      <c r="D100" s="98"/>
      <c r="E100" s="98"/>
      <c r="F100" s="105">
        <f t="shared" si="5"/>
        <v>0</v>
      </c>
      <c r="G100" s="105">
        <f t="shared" si="6"/>
        <v>0</v>
      </c>
      <c r="H100" s="106" t="str">
        <f t="shared" si="7"/>
        <v/>
      </c>
      <c r="I100" s="107" t="str">
        <f>IF(H100="","",IF(H100&gt;BEHEER!$B$9,BEHEER!$C$9,IF(DEELNEMERSLIJST!H100&gt;=BEHEER!$B$7,BEHEER!$C$8,BEHEER!$C$7)))</f>
        <v/>
      </c>
      <c r="J100" s="108" t="str">
        <f t="shared" ref="J100:J101" si="8">IFERROR(F100*I100*4,"")</f>
        <v/>
      </c>
    </row>
    <row r="101" spans="1:10" x14ac:dyDescent="0.35">
      <c r="A101" s="96"/>
      <c r="B101" s="96"/>
      <c r="C101" s="97"/>
      <c r="D101" s="98"/>
      <c r="E101" s="98"/>
      <c r="F101" s="105">
        <f t="shared" si="5"/>
        <v>0</v>
      </c>
      <c r="G101" s="105">
        <f t="shared" si="6"/>
        <v>0</v>
      </c>
      <c r="H101" s="106" t="str">
        <f t="shared" si="7"/>
        <v/>
      </c>
      <c r="I101" s="107" t="str">
        <f>IF(H101="","",IF(H101&gt;BEHEER!$B$9,BEHEER!$C$9,IF(DEELNEMERSLIJST!H101&gt;=BEHEER!$B$7,BEHEER!$C$8,BEHEER!$C$7)))</f>
        <v/>
      </c>
      <c r="J101" s="108" t="str">
        <f t="shared" si="8"/>
        <v/>
      </c>
    </row>
    <row r="102" spans="1:10" x14ac:dyDescent="0.35">
      <c r="A102" s="96"/>
      <c r="B102" s="96"/>
      <c r="C102" s="97"/>
      <c r="D102" s="98"/>
      <c r="E102" s="98"/>
      <c r="F102" s="105">
        <f t="shared" ref="F102:F165" si="9">D102</f>
        <v>0</v>
      </c>
      <c r="G102" s="105">
        <f t="shared" ref="G102:G165" si="10">E102</f>
        <v>0</v>
      </c>
      <c r="H102" s="106" t="str">
        <f t="shared" ref="H102:H165" si="11">IFERROR(IF(G102&lt;=F102,G102/F102,""),"")</f>
        <v/>
      </c>
      <c r="I102" s="107" t="str">
        <f>IF(H102="","",IF(H102&gt;BEHEER!$B$9,BEHEER!$C$9,IF(DEELNEMERSLIJST!H102&gt;=BEHEER!$B$7,BEHEER!$C$8,BEHEER!$C$7)))</f>
        <v/>
      </c>
      <c r="J102" s="108" t="str">
        <f t="shared" ref="J102:J165" si="12">IFERROR(F102*I102*4,"")</f>
        <v/>
      </c>
    </row>
    <row r="103" spans="1:10" x14ac:dyDescent="0.35">
      <c r="A103" s="96"/>
      <c r="B103" s="96"/>
      <c r="C103" s="97"/>
      <c r="D103" s="98"/>
      <c r="E103" s="98"/>
      <c r="F103" s="105">
        <f t="shared" si="9"/>
        <v>0</v>
      </c>
      <c r="G103" s="105">
        <f t="shared" si="10"/>
        <v>0</v>
      </c>
      <c r="H103" s="106" t="str">
        <f t="shared" si="11"/>
        <v/>
      </c>
      <c r="I103" s="107" t="str">
        <f>IF(H103="","",IF(H103&gt;BEHEER!$B$9,BEHEER!$C$9,IF(DEELNEMERSLIJST!H103&gt;=BEHEER!$B$7,BEHEER!$C$8,BEHEER!$C$7)))</f>
        <v/>
      </c>
      <c r="J103" s="108" t="str">
        <f t="shared" si="12"/>
        <v/>
      </c>
    </row>
    <row r="104" spans="1:10" x14ac:dyDescent="0.35">
      <c r="A104" s="96"/>
      <c r="B104" s="96"/>
      <c r="C104" s="97"/>
      <c r="D104" s="98"/>
      <c r="E104" s="98"/>
      <c r="F104" s="105">
        <f t="shared" si="9"/>
        <v>0</v>
      </c>
      <c r="G104" s="105">
        <f t="shared" si="10"/>
        <v>0</v>
      </c>
      <c r="H104" s="106" t="str">
        <f t="shared" si="11"/>
        <v/>
      </c>
      <c r="I104" s="107" t="str">
        <f>IF(H104="","",IF(H104&gt;BEHEER!$B$9,BEHEER!$C$9,IF(DEELNEMERSLIJST!H104&gt;=BEHEER!$B$7,BEHEER!$C$8,BEHEER!$C$7)))</f>
        <v/>
      </c>
      <c r="J104" s="108" t="str">
        <f t="shared" si="12"/>
        <v/>
      </c>
    </row>
    <row r="105" spans="1:10" x14ac:dyDescent="0.35">
      <c r="A105" s="96"/>
      <c r="B105" s="96"/>
      <c r="C105" s="97"/>
      <c r="D105" s="98"/>
      <c r="E105" s="98"/>
      <c r="F105" s="105">
        <f t="shared" si="9"/>
        <v>0</v>
      </c>
      <c r="G105" s="105">
        <f t="shared" si="10"/>
        <v>0</v>
      </c>
      <c r="H105" s="106" t="str">
        <f t="shared" si="11"/>
        <v/>
      </c>
      <c r="I105" s="107" t="str">
        <f>IF(H105="","",IF(H105&gt;BEHEER!$B$9,BEHEER!$C$9,IF(DEELNEMERSLIJST!H105&gt;=BEHEER!$B$7,BEHEER!$C$8,BEHEER!$C$7)))</f>
        <v/>
      </c>
      <c r="J105" s="108" t="str">
        <f t="shared" si="12"/>
        <v/>
      </c>
    </row>
    <row r="106" spans="1:10" x14ac:dyDescent="0.35">
      <c r="A106" s="96"/>
      <c r="B106" s="96"/>
      <c r="C106" s="97"/>
      <c r="D106" s="98"/>
      <c r="E106" s="98"/>
      <c r="F106" s="105">
        <f t="shared" si="9"/>
        <v>0</v>
      </c>
      <c r="G106" s="105">
        <f t="shared" si="10"/>
        <v>0</v>
      </c>
      <c r="H106" s="106" t="str">
        <f t="shared" si="11"/>
        <v/>
      </c>
      <c r="I106" s="107" t="str">
        <f>IF(H106="","",IF(H106&gt;BEHEER!$B$9,BEHEER!$C$9,IF(DEELNEMERSLIJST!H106&gt;=BEHEER!$B$7,BEHEER!$C$8,BEHEER!$C$7)))</f>
        <v/>
      </c>
      <c r="J106" s="108" t="str">
        <f t="shared" si="12"/>
        <v/>
      </c>
    </row>
    <row r="107" spans="1:10" x14ac:dyDescent="0.35">
      <c r="A107" s="96"/>
      <c r="B107" s="96"/>
      <c r="C107" s="97"/>
      <c r="D107" s="98"/>
      <c r="E107" s="98"/>
      <c r="F107" s="105">
        <f t="shared" si="9"/>
        <v>0</v>
      </c>
      <c r="G107" s="105">
        <f t="shared" si="10"/>
        <v>0</v>
      </c>
      <c r="H107" s="106" t="str">
        <f t="shared" si="11"/>
        <v/>
      </c>
      <c r="I107" s="107" t="str">
        <f>IF(H107="","",IF(H107&gt;BEHEER!$B$9,BEHEER!$C$9,IF(DEELNEMERSLIJST!H107&gt;=BEHEER!$B$7,BEHEER!$C$8,BEHEER!$C$7)))</f>
        <v/>
      </c>
      <c r="J107" s="108" t="str">
        <f t="shared" si="12"/>
        <v/>
      </c>
    </row>
    <row r="108" spans="1:10" x14ac:dyDescent="0.35">
      <c r="A108" s="96"/>
      <c r="B108" s="96"/>
      <c r="C108" s="97"/>
      <c r="D108" s="98"/>
      <c r="E108" s="98"/>
      <c r="F108" s="105">
        <f t="shared" si="9"/>
        <v>0</v>
      </c>
      <c r="G108" s="105">
        <f t="shared" si="10"/>
        <v>0</v>
      </c>
      <c r="H108" s="106" t="str">
        <f t="shared" si="11"/>
        <v/>
      </c>
      <c r="I108" s="107" t="str">
        <f>IF(H108="","",IF(H108&gt;BEHEER!$B$9,BEHEER!$C$9,IF(DEELNEMERSLIJST!H108&gt;=BEHEER!$B$7,BEHEER!$C$8,BEHEER!$C$7)))</f>
        <v/>
      </c>
      <c r="J108" s="108" t="str">
        <f t="shared" si="12"/>
        <v/>
      </c>
    </row>
    <row r="109" spans="1:10" x14ac:dyDescent="0.35">
      <c r="A109" s="96"/>
      <c r="B109" s="96"/>
      <c r="C109" s="97"/>
      <c r="D109" s="98"/>
      <c r="E109" s="98"/>
      <c r="F109" s="105">
        <f t="shared" si="9"/>
        <v>0</v>
      </c>
      <c r="G109" s="105">
        <f t="shared" si="10"/>
        <v>0</v>
      </c>
      <c r="H109" s="106" t="str">
        <f t="shared" si="11"/>
        <v/>
      </c>
      <c r="I109" s="107" t="str">
        <f>IF(H109="","",IF(H109&gt;BEHEER!$B$9,BEHEER!$C$9,IF(DEELNEMERSLIJST!H109&gt;=BEHEER!$B$7,BEHEER!$C$8,BEHEER!$C$7)))</f>
        <v/>
      </c>
      <c r="J109" s="108" t="str">
        <f t="shared" si="12"/>
        <v/>
      </c>
    </row>
    <row r="110" spans="1:10" x14ac:dyDescent="0.35">
      <c r="A110" s="96"/>
      <c r="B110" s="96"/>
      <c r="C110" s="97"/>
      <c r="D110" s="98"/>
      <c r="E110" s="98"/>
      <c r="F110" s="105">
        <f t="shared" si="9"/>
        <v>0</v>
      </c>
      <c r="G110" s="105">
        <f t="shared" si="10"/>
        <v>0</v>
      </c>
      <c r="H110" s="106" t="str">
        <f t="shared" si="11"/>
        <v/>
      </c>
      <c r="I110" s="107" t="str">
        <f>IF(H110="","",IF(H110&gt;BEHEER!$B$9,BEHEER!$C$9,IF(DEELNEMERSLIJST!H110&gt;=BEHEER!$B$7,BEHEER!$C$8,BEHEER!$C$7)))</f>
        <v/>
      </c>
      <c r="J110" s="108" t="str">
        <f t="shared" si="12"/>
        <v/>
      </c>
    </row>
    <row r="111" spans="1:10" x14ac:dyDescent="0.35">
      <c r="A111" s="96"/>
      <c r="B111" s="96"/>
      <c r="C111" s="97"/>
      <c r="D111" s="98"/>
      <c r="E111" s="98"/>
      <c r="F111" s="105">
        <f t="shared" si="9"/>
        <v>0</v>
      </c>
      <c r="G111" s="105">
        <f t="shared" si="10"/>
        <v>0</v>
      </c>
      <c r="H111" s="106" t="str">
        <f t="shared" si="11"/>
        <v/>
      </c>
      <c r="I111" s="107" t="str">
        <f>IF(H111="","",IF(H111&gt;BEHEER!$B$9,BEHEER!$C$9,IF(DEELNEMERSLIJST!H111&gt;=BEHEER!$B$7,BEHEER!$C$8,BEHEER!$C$7)))</f>
        <v/>
      </c>
      <c r="J111" s="108" t="str">
        <f t="shared" si="12"/>
        <v/>
      </c>
    </row>
    <row r="112" spans="1:10" x14ac:dyDescent="0.35">
      <c r="A112" s="96"/>
      <c r="B112" s="96"/>
      <c r="C112" s="97"/>
      <c r="D112" s="98"/>
      <c r="E112" s="98"/>
      <c r="F112" s="105">
        <f t="shared" si="9"/>
        <v>0</v>
      </c>
      <c r="G112" s="105">
        <f t="shared" si="10"/>
        <v>0</v>
      </c>
      <c r="H112" s="106" t="str">
        <f t="shared" si="11"/>
        <v/>
      </c>
      <c r="I112" s="107" t="str">
        <f>IF(H112="","",IF(H112&gt;BEHEER!$B$9,BEHEER!$C$9,IF(DEELNEMERSLIJST!H112&gt;=BEHEER!$B$7,BEHEER!$C$8,BEHEER!$C$7)))</f>
        <v/>
      </c>
      <c r="J112" s="108" t="str">
        <f t="shared" si="12"/>
        <v/>
      </c>
    </row>
    <row r="113" spans="1:10" x14ac:dyDescent="0.35">
      <c r="A113" s="96"/>
      <c r="B113" s="96"/>
      <c r="C113" s="97"/>
      <c r="D113" s="98"/>
      <c r="E113" s="98"/>
      <c r="F113" s="105">
        <f t="shared" si="9"/>
        <v>0</v>
      </c>
      <c r="G113" s="105">
        <f t="shared" si="10"/>
        <v>0</v>
      </c>
      <c r="H113" s="106" t="str">
        <f t="shared" si="11"/>
        <v/>
      </c>
      <c r="I113" s="107" t="str">
        <f>IF(H113="","",IF(H113&gt;BEHEER!$B$9,BEHEER!$C$9,IF(DEELNEMERSLIJST!H113&gt;=BEHEER!$B$7,BEHEER!$C$8,BEHEER!$C$7)))</f>
        <v/>
      </c>
      <c r="J113" s="108" t="str">
        <f t="shared" si="12"/>
        <v/>
      </c>
    </row>
    <row r="114" spans="1:10" x14ac:dyDescent="0.35">
      <c r="A114" s="96"/>
      <c r="B114" s="96"/>
      <c r="C114" s="97"/>
      <c r="D114" s="98"/>
      <c r="E114" s="98"/>
      <c r="F114" s="105">
        <f t="shared" si="9"/>
        <v>0</v>
      </c>
      <c r="G114" s="105">
        <f t="shared" si="10"/>
        <v>0</v>
      </c>
      <c r="H114" s="106" t="str">
        <f t="shared" si="11"/>
        <v/>
      </c>
      <c r="I114" s="107" t="str">
        <f>IF(H114="","",IF(H114&gt;BEHEER!$B$9,BEHEER!$C$9,IF(DEELNEMERSLIJST!H114&gt;=BEHEER!$B$7,BEHEER!$C$8,BEHEER!$C$7)))</f>
        <v/>
      </c>
      <c r="J114" s="108" t="str">
        <f t="shared" si="12"/>
        <v/>
      </c>
    </row>
    <row r="115" spans="1:10" x14ac:dyDescent="0.35">
      <c r="A115" s="96"/>
      <c r="B115" s="96"/>
      <c r="C115" s="97"/>
      <c r="D115" s="98"/>
      <c r="E115" s="98"/>
      <c r="F115" s="105">
        <f t="shared" si="9"/>
        <v>0</v>
      </c>
      <c r="G115" s="105">
        <f t="shared" si="10"/>
        <v>0</v>
      </c>
      <c r="H115" s="106" t="str">
        <f t="shared" si="11"/>
        <v/>
      </c>
      <c r="I115" s="107" t="str">
        <f>IF(H115="","",IF(H115&gt;BEHEER!$B$9,BEHEER!$C$9,IF(DEELNEMERSLIJST!H115&gt;=BEHEER!$B$7,BEHEER!$C$8,BEHEER!$C$7)))</f>
        <v/>
      </c>
      <c r="J115" s="108" t="str">
        <f t="shared" si="12"/>
        <v/>
      </c>
    </row>
    <row r="116" spans="1:10" x14ac:dyDescent="0.35">
      <c r="A116" s="96"/>
      <c r="B116" s="96"/>
      <c r="C116" s="97"/>
      <c r="D116" s="98"/>
      <c r="E116" s="98"/>
      <c r="F116" s="105">
        <f t="shared" si="9"/>
        <v>0</v>
      </c>
      <c r="G116" s="105">
        <f t="shared" si="10"/>
        <v>0</v>
      </c>
      <c r="H116" s="106" t="str">
        <f t="shared" si="11"/>
        <v/>
      </c>
      <c r="I116" s="107" t="str">
        <f>IF(H116="","",IF(H116&gt;BEHEER!$B$9,BEHEER!$C$9,IF(DEELNEMERSLIJST!H116&gt;=BEHEER!$B$7,BEHEER!$C$8,BEHEER!$C$7)))</f>
        <v/>
      </c>
      <c r="J116" s="108" t="str">
        <f t="shared" si="12"/>
        <v/>
      </c>
    </row>
    <row r="117" spans="1:10" x14ac:dyDescent="0.35">
      <c r="A117" s="96"/>
      <c r="B117" s="96"/>
      <c r="C117" s="97"/>
      <c r="D117" s="98"/>
      <c r="E117" s="98"/>
      <c r="F117" s="105">
        <f t="shared" si="9"/>
        <v>0</v>
      </c>
      <c r="G117" s="105">
        <f t="shared" si="10"/>
        <v>0</v>
      </c>
      <c r="H117" s="106" t="str">
        <f t="shared" si="11"/>
        <v/>
      </c>
      <c r="I117" s="107" t="str">
        <f>IF(H117="","",IF(H117&gt;BEHEER!$B$9,BEHEER!$C$9,IF(DEELNEMERSLIJST!H117&gt;=BEHEER!$B$7,BEHEER!$C$8,BEHEER!$C$7)))</f>
        <v/>
      </c>
      <c r="J117" s="108" t="str">
        <f t="shared" si="12"/>
        <v/>
      </c>
    </row>
    <row r="118" spans="1:10" x14ac:dyDescent="0.35">
      <c r="A118" s="96"/>
      <c r="B118" s="96"/>
      <c r="C118" s="97"/>
      <c r="D118" s="98"/>
      <c r="E118" s="98"/>
      <c r="F118" s="105">
        <f t="shared" si="9"/>
        <v>0</v>
      </c>
      <c r="G118" s="105">
        <f t="shared" si="10"/>
        <v>0</v>
      </c>
      <c r="H118" s="106" t="str">
        <f t="shared" si="11"/>
        <v/>
      </c>
      <c r="I118" s="107" t="str">
        <f>IF(H118="","",IF(H118&gt;BEHEER!$B$9,BEHEER!$C$9,IF(DEELNEMERSLIJST!H118&gt;=BEHEER!$B$7,BEHEER!$C$8,BEHEER!$C$7)))</f>
        <v/>
      </c>
      <c r="J118" s="108" t="str">
        <f t="shared" si="12"/>
        <v/>
      </c>
    </row>
    <row r="119" spans="1:10" x14ac:dyDescent="0.35">
      <c r="A119" s="96"/>
      <c r="B119" s="96"/>
      <c r="C119" s="97"/>
      <c r="D119" s="98"/>
      <c r="E119" s="98"/>
      <c r="F119" s="105">
        <f t="shared" si="9"/>
        <v>0</v>
      </c>
      <c r="G119" s="105">
        <f t="shared" si="10"/>
        <v>0</v>
      </c>
      <c r="H119" s="106" t="str">
        <f t="shared" si="11"/>
        <v/>
      </c>
      <c r="I119" s="107" t="str">
        <f>IF(H119="","",IF(H119&gt;BEHEER!$B$9,BEHEER!$C$9,IF(DEELNEMERSLIJST!H119&gt;=BEHEER!$B$7,BEHEER!$C$8,BEHEER!$C$7)))</f>
        <v/>
      </c>
      <c r="J119" s="108" t="str">
        <f t="shared" si="12"/>
        <v/>
      </c>
    </row>
    <row r="120" spans="1:10" x14ac:dyDescent="0.35">
      <c r="A120" s="96"/>
      <c r="B120" s="96"/>
      <c r="C120" s="97"/>
      <c r="D120" s="98"/>
      <c r="E120" s="98"/>
      <c r="F120" s="105">
        <f t="shared" si="9"/>
        <v>0</v>
      </c>
      <c r="G120" s="105">
        <f t="shared" si="10"/>
        <v>0</v>
      </c>
      <c r="H120" s="106" t="str">
        <f t="shared" si="11"/>
        <v/>
      </c>
      <c r="I120" s="107" t="str">
        <f>IF(H120="","",IF(H120&gt;BEHEER!$B$9,BEHEER!$C$9,IF(DEELNEMERSLIJST!H120&gt;=BEHEER!$B$7,BEHEER!$C$8,BEHEER!$C$7)))</f>
        <v/>
      </c>
      <c r="J120" s="108" t="str">
        <f t="shared" si="12"/>
        <v/>
      </c>
    </row>
    <row r="121" spans="1:10" x14ac:dyDescent="0.35">
      <c r="A121" s="96"/>
      <c r="B121" s="96"/>
      <c r="C121" s="97"/>
      <c r="D121" s="98"/>
      <c r="E121" s="98"/>
      <c r="F121" s="105">
        <f t="shared" si="9"/>
        <v>0</v>
      </c>
      <c r="G121" s="105">
        <f t="shared" si="10"/>
        <v>0</v>
      </c>
      <c r="H121" s="106" t="str">
        <f t="shared" si="11"/>
        <v/>
      </c>
      <c r="I121" s="107" t="str">
        <f>IF(H121="","",IF(H121&gt;BEHEER!$B$9,BEHEER!$C$9,IF(DEELNEMERSLIJST!H121&gt;=BEHEER!$B$7,BEHEER!$C$8,BEHEER!$C$7)))</f>
        <v/>
      </c>
      <c r="J121" s="108" t="str">
        <f t="shared" si="12"/>
        <v/>
      </c>
    </row>
    <row r="122" spans="1:10" x14ac:dyDescent="0.35">
      <c r="A122" s="96"/>
      <c r="B122" s="96"/>
      <c r="C122" s="97"/>
      <c r="D122" s="98"/>
      <c r="E122" s="98"/>
      <c r="F122" s="105">
        <f t="shared" si="9"/>
        <v>0</v>
      </c>
      <c r="G122" s="105">
        <f t="shared" si="10"/>
        <v>0</v>
      </c>
      <c r="H122" s="106" t="str">
        <f t="shared" si="11"/>
        <v/>
      </c>
      <c r="I122" s="107" t="str">
        <f>IF(H122="","",IF(H122&gt;BEHEER!$B$9,BEHEER!$C$9,IF(DEELNEMERSLIJST!H122&gt;=BEHEER!$B$7,BEHEER!$C$8,BEHEER!$C$7)))</f>
        <v/>
      </c>
      <c r="J122" s="108" t="str">
        <f t="shared" si="12"/>
        <v/>
      </c>
    </row>
    <row r="123" spans="1:10" x14ac:dyDescent="0.35">
      <c r="A123" s="96"/>
      <c r="B123" s="96"/>
      <c r="C123" s="97"/>
      <c r="D123" s="98"/>
      <c r="E123" s="98"/>
      <c r="F123" s="105">
        <f t="shared" si="9"/>
        <v>0</v>
      </c>
      <c r="G123" s="105">
        <f t="shared" si="10"/>
        <v>0</v>
      </c>
      <c r="H123" s="106" t="str">
        <f t="shared" si="11"/>
        <v/>
      </c>
      <c r="I123" s="107" t="str">
        <f>IF(H123="","",IF(H123&gt;BEHEER!$B$9,BEHEER!$C$9,IF(DEELNEMERSLIJST!H123&gt;=BEHEER!$B$7,BEHEER!$C$8,BEHEER!$C$7)))</f>
        <v/>
      </c>
      <c r="J123" s="108" t="str">
        <f t="shared" si="12"/>
        <v/>
      </c>
    </row>
    <row r="124" spans="1:10" x14ac:dyDescent="0.35">
      <c r="A124" s="96"/>
      <c r="B124" s="96"/>
      <c r="C124" s="97"/>
      <c r="D124" s="98"/>
      <c r="E124" s="98"/>
      <c r="F124" s="105">
        <f t="shared" si="9"/>
        <v>0</v>
      </c>
      <c r="G124" s="105">
        <f t="shared" si="10"/>
        <v>0</v>
      </c>
      <c r="H124" s="106" t="str">
        <f t="shared" si="11"/>
        <v/>
      </c>
      <c r="I124" s="107" t="str">
        <f>IF(H124="","",IF(H124&gt;BEHEER!$B$9,BEHEER!$C$9,IF(DEELNEMERSLIJST!H124&gt;=BEHEER!$B$7,BEHEER!$C$8,BEHEER!$C$7)))</f>
        <v/>
      </c>
      <c r="J124" s="108" t="str">
        <f t="shared" si="12"/>
        <v/>
      </c>
    </row>
    <row r="125" spans="1:10" x14ac:dyDescent="0.35">
      <c r="A125" s="96"/>
      <c r="B125" s="96"/>
      <c r="C125" s="97"/>
      <c r="D125" s="98"/>
      <c r="E125" s="98"/>
      <c r="F125" s="105">
        <f t="shared" si="9"/>
        <v>0</v>
      </c>
      <c r="G125" s="105">
        <f t="shared" si="10"/>
        <v>0</v>
      </c>
      <c r="H125" s="106" t="str">
        <f t="shared" si="11"/>
        <v/>
      </c>
      <c r="I125" s="107" t="str">
        <f>IF(H125="","",IF(H125&gt;BEHEER!$B$9,BEHEER!$C$9,IF(DEELNEMERSLIJST!H125&gt;=BEHEER!$B$7,BEHEER!$C$8,BEHEER!$C$7)))</f>
        <v/>
      </c>
      <c r="J125" s="108" t="str">
        <f t="shared" si="12"/>
        <v/>
      </c>
    </row>
    <row r="126" spans="1:10" x14ac:dyDescent="0.35">
      <c r="A126" s="96"/>
      <c r="B126" s="96"/>
      <c r="C126" s="97"/>
      <c r="D126" s="98"/>
      <c r="E126" s="98"/>
      <c r="F126" s="105">
        <f t="shared" si="9"/>
        <v>0</v>
      </c>
      <c r="G126" s="105">
        <f t="shared" si="10"/>
        <v>0</v>
      </c>
      <c r="H126" s="106" t="str">
        <f t="shared" si="11"/>
        <v/>
      </c>
      <c r="I126" s="107" t="str">
        <f>IF(H126="","",IF(H126&gt;BEHEER!$B$9,BEHEER!$C$9,IF(DEELNEMERSLIJST!H126&gt;=BEHEER!$B$7,BEHEER!$C$8,BEHEER!$C$7)))</f>
        <v/>
      </c>
      <c r="J126" s="108" t="str">
        <f t="shared" si="12"/>
        <v/>
      </c>
    </row>
    <row r="127" spans="1:10" x14ac:dyDescent="0.35">
      <c r="A127" s="96"/>
      <c r="B127" s="96"/>
      <c r="C127" s="97"/>
      <c r="D127" s="98"/>
      <c r="E127" s="98"/>
      <c r="F127" s="105">
        <f t="shared" si="9"/>
        <v>0</v>
      </c>
      <c r="G127" s="105">
        <f t="shared" si="10"/>
        <v>0</v>
      </c>
      <c r="H127" s="106" t="str">
        <f t="shared" si="11"/>
        <v/>
      </c>
      <c r="I127" s="107" t="str">
        <f>IF(H127="","",IF(H127&gt;BEHEER!$B$9,BEHEER!$C$9,IF(DEELNEMERSLIJST!H127&gt;=BEHEER!$B$7,BEHEER!$C$8,BEHEER!$C$7)))</f>
        <v/>
      </c>
      <c r="J127" s="108" t="str">
        <f t="shared" si="12"/>
        <v/>
      </c>
    </row>
    <row r="128" spans="1:10" x14ac:dyDescent="0.35">
      <c r="A128" s="96"/>
      <c r="B128" s="96"/>
      <c r="C128" s="97"/>
      <c r="D128" s="98"/>
      <c r="E128" s="98"/>
      <c r="F128" s="105">
        <f t="shared" si="9"/>
        <v>0</v>
      </c>
      <c r="G128" s="105">
        <f t="shared" si="10"/>
        <v>0</v>
      </c>
      <c r="H128" s="106" t="str">
        <f t="shared" si="11"/>
        <v/>
      </c>
      <c r="I128" s="107" t="str">
        <f>IF(H128="","",IF(H128&gt;BEHEER!$B$9,BEHEER!$C$9,IF(DEELNEMERSLIJST!H128&gt;=BEHEER!$B$7,BEHEER!$C$8,BEHEER!$C$7)))</f>
        <v/>
      </c>
      <c r="J128" s="108" t="str">
        <f t="shared" si="12"/>
        <v/>
      </c>
    </row>
    <row r="129" spans="1:10" x14ac:dyDescent="0.35">
      <c r="A129" s="96"/>
      <c r="B129" s="96"/>
      <c r="C129" s="97"/>
      <c r="D129" s="98"/>
      <c r="E129" s="98"/>
      <c r="F129" s="105">
        <f t="shared" si="9"/>
        <v>0</v>
      </c>
      <c r="G129" s="105">
        <f t="shared" si="10"/>
        <v>0</v>
      </c>
      <c r="H129" s="106" t="str">
        <f t="shared" si="11"/>
        <v/>
      </c>
      <c r="I129" s="107" t="str">
        <f>IF(H129="","",IF(H129&gt;BEHEER!$B$9,BEHEER!$C$9,IF(DEELNEMERSLIJST!H129&gt;=BEHEER!$B$7,BEHEER!$C$8,BEHEER!$C$7)))</f>
        <v/>
      </c>
      <c r="J129" s="108" t="str">
        <f t="shared" si="12"/>
        <v/>
      </c>
    </row>
    <row r="130" spans="1:10" x14ac:dyDescent="0.35">
      <c r="A130" s="96"/>
      <c r="B130" s="96"/>
      <c r="C130" s="97"/>
      <c r="D130" s="98"/>
      <c r="E130" s="98"/>
      <c r="F130" s="105">
        <f t="shared" si="9"/>
        <v>0</v>
      </c>
      <c r="G130" s="105">
        <f t="shared" si="10"/>
        <v>0</v>
      </c>
      <c r="H130" s="106" t="str">
        <f t="shared" si="11"/>
        <v/>
      </c>
      <c r="I130" s="107" t="str">
        <f>IF(H130="","",IF(H130&gt;BEHEER!$B$9,BEHEER!$C$9,IF(DEELNEMERSLIJST!H130&gt;=BEHEER!$B$7,BEHEER!$C$8,BEHEER!$C$7)))</f>
        <v/>
      </c>
      <c r="J130" s="108" t="str">
        <f t="shared" si="12"/>
        <v/>
      </c>
    </row>
    <row r="131" spans="1:10" x14ac:dyDescent="0.35">
      <c r="A131" s="96"/>
      <c r="B131" s="96"/>
      <c r="C131" s="97"/>
      <c r="D131" s="98"/>
      <c r="E131" s="98"/>
      <c r="F131" s="105">
        <f t="shared" si="9"/>
        <v>0</v>
      </c>
      <c r="G131" s="105">
        <f t="shared" si="10"/>
        <v>0</v>
      </c>
      <c r="H131" s="106" t="str">
        <f t="shared" si="11"/>
        <v/>
      </c>
      <c r="I131" s="107" t="str">
        <f>IF(H131="","",IF(H131&gt;BEHEER!$B$9,BEHEER!$C$9,IF(DEELNEMERSLIJST!H131&gt;=BEHEER!$B$7,BEHEER!$C$8,BEHEER!$C$7)))</f>
        <v/>
      </c>
      <c r="J131" s="108" t="str">
        <f t="shared" si="12"/>
        <v/>
      </c>
    </row>
    <row r="132" spans="1:10" x14ac:dyDescent="0.35">
      <c r="A132" s="96"/>
      <c r="B132" s="96"/>
      <c r="C132" s="97"/>
      <c r="D132" s="98"/>
      <c r="E132" s="98"/>
      <c r="F132" s="105">
        <f t="shared" si="9"/>
        <v>0</v>
      </c>
      <c r="G132" s="105">
        <f t="shared" si="10"/>
        <v>0</v>
      </c>
      <c r="H132" s="106" t="str">
        <f t="shared" si="11"/>
        <v/>
      </c>
      <c r="I132" s="107" t="str">
        <f>IF(H132="","",IF(H132&gt;BEHEER!$B$9,BEHEER!$C$9,IF(DEELNEMERSLIJST!H132&gt;=BEHEER!$B$7,BEHEER!$C$8,BEHEER!$C$7)))</f>
        <v/>
      </c>
      <c r="J132" s="108" t="str">
        <f t="shared" si="12"/>
        <v/>
      </c>
    </row>
    <row r="133" spans="1:10" x14ac:dyDescent="0.35">
      <c r="A133" s="96"/>
      <c r="B133" s="96"/>
      <c r="C133" s="97"/>
      <c r="D133" s="98"/>
      <c r="E133" s="98"/>
      <c r="F133" s="105">
        <f t="shared" si="9"/>
        <v>0</v>
      </c>
      <c r="G133" s="105">
        <f t="shared" si="10"/>
        <v>0</v>
      </c>
      <c r="H133" s="106" t="str">
        <f t="shared" si="11"/>
        <v/>
      </c>
      <c r="I133" s="107" t="str">
        <f>IF(H133="","",IF(H133&gt;BEHEER!$B$9,BEHEER!$C$9,IF(DEELNEMERSLIJST!H133&gt;=BEHEER!$B$7,BEHEER!$C$8,BEHEER!$C$7)))</f>
        <v/>
      </c>
      <c r="J133" s="108" t="str">
        <f t="shared" si="12"/>
        <v/>
      </c>
    </row>
    <row r="134" spans="1:10" x14ac:dyDescent="0.35">
      <c r="A134" s="96"/>
      <c r="B134" s="96"/>
      <c r="C134" s="97"/>
      <c r="D134" s="98"/>
      <c r="E134" s="98"/>
      <c r="F134" s="105">
        <f t="shared" si="9"/>
        <v>0</v>
      </c>
      <c r="G134" s="105">
        <f t="shared" si="10"/>
        <v>0</v>
      </c>
      <c r="H134" s="106" t="str">
        <f t="shared" si="11"/>
        <v/>
      </c>
      <c r="I134" s="107" t="str">
        <f>IF(H134="","",IF(H134&gt;BEHEER!$B$9,BEHEER!$C$9,IF(DEELNEMERSLIJST!H134&gt;=BEHEER!$B$7,BEHEER!$C$8,BEHEER!$C$7)))</f>
        <v/>
      </c>
      <c r="J134" s="108" t="str">
        <f t="shared" si="12"/>
        <v/>
      </c>
    </row>
    <row r="135" spans="1:10" x14ac:dyDescent="0.35">
      <c r="A135" s="96"/>
      <c r="B135" s="96"/>
      <c r="C135" s="97"/>
      <c r="D135" s="98"/>
      <c r="E135" s="98"/>
      <c r="F135" s="105">
        <f t="shared" si="9"/>
        <v>0</v>
      </c>
      <c r="G135" s="105">
        <f t="shared" si="10"/>
        <v>0</v>
      </c>
      <c r="H135" s="106" t="str">
        <f t="shared" si="11"/>
        <v/>
      </c>
      <c r="I135" s="107" t="str">
        <f>IF(H135="","",IF(H135&gt;BEHEER!$B$9,BEHEER!$C$9,IF(DEELNEMERSLIJST!H135&gt;=BEHEER!$B$7,BEHEER!$C$8,BEHEER!$C$7)))</f>
        <v/>
      </c>
      <c r="J135" s="108" t="str">
        <f t="shared" si="12"/>
        <v/>
      </c>
    </row>
    <row r="136" spans="1:10" x14ac:dyDescent="0.35">
      <c r="A136" s="96"/>
      <c r="B136" s="96"/>
      <c r="C136" s="97"/>
      <c r="D136" s="98"/>
      <c r="E136" s="98"/>
      <c r="F136" s="105">
        <f t="shared" si="9"/>
        <v>0</v>
      </c>
      <c r="G136" s="105">
        <f t="shared" si="10"/>
        <v>0</v>
      </c>
      <c r="H136" s="106" t="str">
        <f t="shared" si="11"/>
        <v/>
      </c>
      <c r="I136" s="107" t="str">
        <f>IF(H136="","",IF(H136&gt;BEHEER!$B$9,BEHEER!$C$9,IF(DEELNEMERSLIJST!H136&gt;=BEHEER!$B$7,BEHEER!$C$8,BEHEER!$C$7)))</f>
        <v/>
      </c>
      <c r="J136" s="108" t="str">
        <f t="shared" si="12"/>
        <v/>
      </c>
    </row>
    <row r="137" spans="1:10" x14ac:dyDescent="0.35">
      <c r="A137" s="96"/>
      <c r="B137" s="96"/>
      <c r="C137" s="97"/>
      <c r="D137" s="98"/>
      <c r="E137" s="98"/>
      <c r="F137" s="105">
        <f t="shared" si="9"/>
        <v>0</v>
      </c>
      <c r="G137" s="105">
        <f t="shared" si="10"/>
        <v>0</v>
      </c>
      <c r="H137" s="106" t="str">
        <f t="shared" si="11"/>
        <v/>
      </c>
      <c r="I137" s="107" t="str">
        <f>IF(H137="","",IF(H137&gt;BEHEER!$B$9,BEHEER!$C$9,IF(DEELNEMERSLIJST!H137&gt;=BEHEER!$B$7,BEHEER!$C$8,BEHEER!$C$7)))</f>
        <v/>
      </c>
      <c r="J137" s="108" t="str">
        <f t="shared" si="12"/>
        <v/>
      </c>
    </row>
    <row r="138" spans="1:10" x14ac:dyDescent="0.35">
      <c r="A138" s="96"/>
      <c r="B138" s="96"/>
      <c r="C138" s="97"/>
      <c r="D138" s="98"/>
      <c r="E138" s="98"/>
      <c r="F138" s="105">
        <f t="shared" si="9"/>
        <v>0</v>
      </c>
      <c r="G138" s="105">
        <f t="shared" si="10"/>
        <v>0</v>
      </c>
      <c r="H138" s="106" t="str">
        <f t="shared" si="11"/>
        <v/>
      </c>
      <c r="I138" s="107" t="str">
        <f>IF(H138="","",IF(H138&gt;BEHEER!$B$9,BEHEER!$C$9,IF(DEELNEMERSLIJST!H138&gt;=BEHEER!$B$7,BEHEER!$C$8,BEHEER!$C$7)))</f>
        <v/>
      </c>
      <c r="J138" s="108" t="str">
        <f t="shared" si="12"/>
        <v/>
      </c>
    </row>
    <row r="139" spans="1:10" x14ac:dyDescent="0.35">
      <c r="A139" s="96"/>
      <c r="B139" s="96"/>
      <c r="C139" s="97"/>
      <c r="D139" s="98"/>
      <c r="E139" s="98"/>
      <c r="F139" s="105">
        <f t="shared" si="9"/>
        <v>0</v>
      </c>
      <c r="G139" s="105">
        <f t="shared" si="10"/>
        <v>0</v>
      </c>
      <c r="H139" s="106" t="str">
        <f t="shared" si="11"/>
        <v/>
      </c>
      <c r="I139" s="107" t="str">
        <f>IF(H139="","",IF(H139&gt;BEHEER!$B$9,BEHEER!$C$9,IF(DEELNEMERSLIJST!H139&gt;=BEHEER!$B$7,BEHEER!$C$8,BEHEER!$C$7)))</f>
        <v/>
      </c>
      <c r="J139" s="108" t="str">
        <f t="shared" si="12"/>
        <v/>
      </c>
    </row>
    <row r="140" spans="1:10" x14ac:dyDescent="0.35">
      <c r="A140" s="96"/>
      <c r="B140" s="96"/>
      <c r="C140" s="97"/>
      <c r="D140" s="98"/>
      <c r="E140" s="98"/>
      <c r="F140" s="105">
        <f t="shared" si="9"/>
        <v>0</v>
      </c>
      <c r="G140" s="105">
        <f t="shared" si="10"/>
        <v>0</v>
      </c>
      <c r="H140" s="106" t="str">
        <f t="shared" si="11"/>
        <v/>
      </c>
      <c r="I140" s="107" t="str">
        <f>IF(H140="","",IF(H140&gt;BEHEER!$B$9,BEHEER!$C$9,IF(DEELNEMERSLIJST!H140&gt;=BEHEER!$B$7,BEHEER!$C$8,BEHEER!$C$7)))</f>
        <v/>
      </c>
      <c r="J140" s="108" t="str">
        <f t="shared" si="12"/>
        <v/>
      </c>
    </row>
    <row r="141" spans="1:10" x14ac:dyDescent="0.35">
      <c r="A141" s="96"/>
      <c r="B141" s="96"/>
      <c r="C141" s="97"/>
      <c r="D141" s="98"/>
      <c r="E141" s="98"/>
      <c r="F141" s="105">
        <f t="shared" si="9"/>
        <v>0</v>
      </c>
      <c r="G141" s="105">
        <f t="shared" si="10"/>
        <v>0</v>
      </c>
      <c r="H141" s="106" t="str">
        <f t="shared" si="11"/>
        <v/>
      </c>
      <c r="I141" s="107" t="str">
        <f>IF(H141="","",IF(H141&gt;BEHEER!$B$9,BEHEER!$C$9,IF(DEELNEMERSLIJST!H141&gt;=BEHEER!$B$7,BEHEER!$C$8,BEHEER!$C$7)))</f>
        <v/>
      </c>
      <c r="J141" s="108" t="str">
        <f t="shared" si="12"/>
        <v/>
      </c>
    </row>
    <row r="142" spans="1:10" x14ac:dyDescent="0.35">
      <c r="A142" s="96"/>
      <c r="B142" s="96"/>
      <c r="C142" s="97"/>
      <c r="D142" s="98"/>
      <c r="E142" s="98"/>
      <c r="F142" s="105">
        <f t="shared" si="9"/>
        <v>0</v>
      </c>
      <c r="G142" s="105">
        <f t="shared" si="10"/>
        <v>0</v>
      </c>
      <c r="H142" s="106" t="str">
        <f t="shared" si="11"/>
        <v/>
      </c>
      <c r="I142" s="107" t="str">
        <f>IF(H142="","",IF(H142&gt;BEHEER!$B$9,BEHEER!$C$9,IF(DEELNEMERSLIJST!H142&gt;=BEHEER!$B$7,BEHEER!$C$8,BEHEER!$C$7)))</f>
        <v/>
      </c>
      <c r="J142" s="108" t="str">
        <f t="shared" si="12"/>
        <v/>
      </c>
    </row>
    <row r="143" spans="1:10" x14ac:dyDescent="0.35">
      <c r="A143" s="96"/>
      <c r="B143" s="96"/>
      <c r="C143" s="97"/>
      <c r="D143" s="98"/>
      <c r="E143" s="98"/>
      <c r="F143" s="105">
        <f t="shared" si="9"/>
        <v>0</v>
      </c>
      <c r="G143" s="105">
        <f t="shared" si="10"/>
        <v>0</v>
      </c>
      <c r="H143" s="106" t="str">
        <f t="shared" si="11"/>
        <v/>
      </c>
      <c r="I143" s="107" t="str">
        <f>IF(H143="","",IF(H143&gt;BEHEER!$B$9,BEHEER!$C$9,IF(DEELNEMERSLIJST!H143&gt;=BEHEER!$B$7,BEHEER!$C$8,BEHEER!$C$7)))</f>
        <v/>
      </c>
      <c r="J143" s="108" t="str">
        <f t="shared" si="12"/>
        <v/>
      </c>
    </row>
    <row r="144" spans="1:10" x14ac:dyDescent="0.35">
      <c r="A144" s="96"/>
      <c r="B144" s="96"/>
      <c r="C144" s="97"/>
      <c r="D144" s="98"/>
      <c r="E144" s="98"/>
      <c r="F144" s="105">
        <f t="shared" si="9"/>
        <v>0</v>
      </c>
      <c r="G144" s="105">
        <f t="shared" si="10"/>
        <v>0</v>
      </c>
      <c r="H144" s="106" t="str">
        <f t="shared" si="11"/>
        <v/>
      </c>
      <c r="I144" s="107" t="str">
        <f>IF(H144="","",IF(H144&gt;BEHEER!$B$9,BEHEER!$C$9,IF(DEELNEMERSLIJST!H144&gt;=BEHEER!$B$7,BEHEER!$C$8,BEHEER!$C$7)))</f>
        <v/>
      </c>
      <c r="J144" s="108" t="str">
        <f t="shared" si="12"/>
        <v/>
      </c>
    </row>
    <row r="145" spans="1:10" x14ac:dyDescent="0.35">
      <c r="A145" s="96"/>
      <c r="B145" s="96"/>
      <c r="C145" s="97"/>
      <c r="D145" s="98"/>
      <c r="E145" s="98"/>
      <c r="F145" s="105">
        <f t="shared" si="9"/>
        <v>0</v>
      </c>
      <c r="G145" s="105">
        <f t="shared" si="10"/>
        <v>0</v>
      </c>
      <c r="H145" s="106" t="str">
        <f t="shared" si="11"/>
        <v/>
      </c>
      <c r="I145" s="107" t="str">
        <f>IF(H145="","",IF(H145&gt;BEHEER!$B$9,BEHEER!$C$9,IF(DEELNEMERSLIJST!H145&gt;=BEHEER!$B$7,BEHEER!$C$8,BEHEER!$C$7)))</f>
        <v/>
      </c>
      <c r="J145" s="108" t="str">
        <f t="shared" si="12"/>
        <v/>
      </c>
    </row>
    <row r="146" spans="1:10" x14ac:dyDescent="0.35">
      <c r="A146" s="96"/>
      <c r="B146" s="96"/>
      <c r="C146" s="97"/>
      <c r="D146" s="98"/>
      <c r="E146" s="98"/>
      <c r="F146" s="105">
        <f t="shared" si="9"/>
        <v>0</v>
      </c>
      <c r="G146" s="105">
        <f t="shared" si="10"/>
        <v>0</v>
      </c>
      <c r="H146" s="106" t="str">
        <f t="shared" si="11"/>
        <v/>
      </c>
      <c r="I146" s="107" t="str">
        <f>IF(H146="","",IF(H146&gt;BEHEER!$B$9,BEHEER!$C$9,IF(DEELNEMERSLIJST!H146&gt;=BEHEER!$B$7,BEHEER!$C$8,BEHEER!$C$7)))</f>
        <v/>
      </c>
      <c r="J146" s="108" t="str">
        <f t="shared" si="12"/>
        <v/>
      </c>
    </row>
    <row r="147" spans="1:10" x14ac:dyDescent="0.35">
      <c r="A147" s="96"/>
      <c r="B147" s="96"/>
      <c r="C147" s="97"/>
      <c r="D147" s="98"/>
      <c r="E147" s="98"/>
      <c r="F147" s="105">
        <f t="shared" si="9"/>
        <v>0</v>
      </c>
      <c r="G147" s="105">
        <f t="shared" si="10"/>
        <v>0</v>
      </c>
      <c r="H147" s="106" t="str">
        <f t="shared" si="11"/>
        <v/>
      </c>
      <c r="I147" s="107" t="str">
        <f>IF(H147="","",IF(H147&gt;BEHEER!$B$9,BEHEER!$C$9,IF(DEELNEMERSLIJST!H147&gt;=BEHEER!$B$7,BEHEER!$C$8,BEHEER!$C$7)))</f>
        <v/>
      </c>
      <c r="J147" s="108" t="str">
        <f t="shared" si="12"/>
        <v/>
      </c>
    </row>
    <row r="148" spans="1:10" x14ac:dyDescent="0.35">
      <c r="A148" s="96"/>
      <c r="B148" s="96"/>
      <c r="C148" s="97"/>
      <c r="D148" s="98"/>
      <c r="E148" s="98"/>
      <c r="F148" s="105">
        <f t="shared" si="9"/>
        <v>0</v>
      </c>
      <c r="G148" s="105">
        <f t="shared" si="10"/>
        <v>0</v>
      </c>
      <c r="H148" s="106" t="str">
        <f t="shared" si="11"/>
        <v/>
      </c>
      <c r="I148" s="107" t="str">
        <f>IF(H148="","",IF(H148&gt;BEHEER!$B$9,BEHEER!$C$9,IF(DEELNEMERSLIJST!H148&gt;=BEHEER!$B$7,BEHEER!$C$8,BEHEER!$C$7)))</f>
        <v/>
      </c>
      <c r="J148" s="108" t="str">
        <f t="shared" si="12"/>
        <v/>
      </c>
    </row>
    <row r="149" spans="1:10" x14ac:dyDescent="0.35">
      <c r="A149" s="96"/>
      <c r="B149" s="96"/>
      <c r="C149" s="97"/>
      <c r="D149" s="98"/>
      <c r="E149" s="98"/>
      <c r="F149" s="105">
        <f t="shared" si="9"/>
        <v>0</v>
      </c>
      <c r="G149" s="105">
        <f t="shared" si="10"/>
        <v>0</v>
      </c>
      <c r="H149" s="106" t="str">
        <f t="shared" si="11"/>
        <v/>
      </c>
      <c r="I149" s="107" t="str">
        <f>IF(H149="","",IF(H149&gt;BEHEER!$B$9,BEHEER!$C$9,IF(DEELNEMERSLIJST!H149&gt;=BEHEER!$B$7,BEHEER!$C$8,BEHEER!$C$7)))</f>
        <v/>
      </c>
      <c r="J149" s="108" t="str">
        <f t="shared" si="12"/>
        <v/>
      </c>
    </row>
    <row r="150" spans="1:10" x14ac:dyDescent="0.35">
      <c r="A150" s="96"/>
      <c r="B150" s="96"/>
      <c r="C150" s="97"/>
      <c r="D150" s="98"/>
      <c r="E150" s="98"/>
      <c r="F150" s="105">
        <f t="shared" si="9"/>
        <v>0</v>
      </c>
      <c r="G150" s="105">
        <f t="shared" si="10"/>
        <v>0</v>
      </c>
      <c r="H150" s="106" t="str">
        <f t="shared" si="11"/>
        <v/>
      </c>
      <c r="I150" s="107" t="str">
        <f>IF(H150="","",IF(H150&gt;BEHEER!$B$9,BEHEER!$C$9,IF(DEELNEMERSLIJST!H150&gt;=BEHEER!$B$7,BEHEER!$C$8,BEHEER!$C$7)))</f>
        <v/>
      </c>
      <c r="J150" s="108" t="str">
        <f t="shared" si="12"/>
        <v/>
      </c>
    </row>
    <row r="151" spans="1:10" x14ac:dyDescent="0.35">
      <c r="A151" s="96"/>
      <c r="B151" s="96"/>
      <c r="C151" s="97"/>
      <c r="D151" s="98"/>
      <c r="E151" s="98"/>
      <c r="F151" s="105">
        <f t="shared" si="9"/>
        <v>0</v>
      </c>
      <c r="G151" s="105">
        <f t="shared" si="10"/>
        <v>0</v>
      </c>
      <c r="H151" s="106" t="str">
        <f t="shared" si="11"/>
        <v/>
      </c>
      <c r="I151" s="107" t="str">
        <f>IF(H151="","",IF(H151&gt;BEHEER!$B$9,BEHEER!$C$9,IF(DEELNEMERSLIJST!H151&gt;=BEHEER!$B$7,BEHEER!$C$8,BEHEER!$C$7)))</f>
        <v/>
      </c>
      <c r="J151" s="108" t="str">
        <f t="shared" si="12"/>
        <v/>
      </c>
    </row>
    <row r="152" spans="1:10" x14ac:dyDescent="0.35">
      <c r="A152" s="96"/>
      <c r="B152" s="96"/>
      <c r="C152" s="97"/>
      <c r="D152" s="98"/>
      <c r="E152" s="98"/>
      <c r="F152" s="105">
        <f t="shared" si="9"/>
        <v>0</v>
      </c>
      <c r="G152" s="105">
        <f t="shared" si="10"/>
        <v>0</v>
      </c>
      <c r="H152" s="106" t="str">
        <f t="shared" si="11"/>
        <v/>
      </c>
      <c r="I152" s="107" t="str">
        <f>IF(H152="","",IF(H152&gt;BEHEER!$B$9,BEHEER!$C$9,IF(DEELNEMERSLIJST!H152&gt;=BEHEER!$B$7,BEHEER!$C$8,BEHEER!$C$7)))</f>
        <v/>
      </c>
      <c r="J152" s="108" t="str">
        <f t="shared" si="12"/>
        <v/>
      </c>
    </row>
    <row r="153" spans="1:10" x14ac:dyDescent="0.35">
      <c r="A153" s="96"/>
      <c r="B153" s="96"/>
      <c r="C153" s="97"/>
      <c r="D153" s="98"/>
      <c r="E153" s="98"/>
      <c r="F153" s="105">
        <f t="shared" si="9"/>
        <v>0</v>
      </c>
      <c r="G153" s="105">
        <f t="shared" si="10"/>
        <v>0</v>
      </c>
      <c r="H153" s="106" t="str">
        <f t="shared" si="11"/>
        <v/>
      </c>
      <c r="I153" s="107" t="str">
        <f>IF(H153="","",IF(H153&gt;BEHEER!$B$9,BEHEER!$C$9,IF(DEELNEMERSLIJST!H153&gt;=BEHEER!$B$7,BEHEER!$C$8,BEHEER!$C$7)))</f>
        <v/>
      </c>
      <c r="J153" s="108" t="str">
        <f t="shared" si="12"/>
        <v/>
      </c>
    </row>
    <row r="154" spans="1:10" x14ac:dyDescent="0.35">
      <c r="A154" s="96"/>
      <c r="B154" s="96"/>
      <c r="C154" s="97"/>
      <c r="D154" s="98"/>
      <c r="E154" s="98"/>
      <c r="F154" s="105">
        <f t="shared" si="9"/>
        <v>0</v>
      </c>
      <c r="G154" s="105">
        <f t="shared" si="10"/>
        <v>0</v>
      </c>
      <c r="H154" s="106" t="str">
        <f t="shared" si="11"/>
        <v/>
      </c>
      <c r="I154" s="107" t="str">
        <f>IF(H154="","",IF(H154&gt;BEHEER!$B$9,BEHEER!$C$9,IF(DEELNEMERSLIJST!H154&gt;=BEHEER!$B$7,BEHEER!$C$8,BEHEER!$C$7)))</f>
        <v/>
      </c>
      <c r="J154" s="108" t="str">
        <f t="shared" si="12"/>
        <v/>
      </c>
    </row>
    <row r="155" spans="1:10" x14ac:dyDescent="0.35">
      <c r="A155" s="96"/>
      <c r="B155" s="96"/>
      <c r="C155" s="97"/>
      <c r="D155" s="98"/>
      <c r="E155" s="98"/>
      <c r="F155" s="105">
        <f t="shared" si="9"/>
        <v>0</v>
      </c>
      <c r="G155" s="105">
        <f t="shared" si="10"/>
        <v>0</v>
      </c>
      <c r="H155" s="106" t="str">
        <f t="shared" si="11"/>
        <v/>
      </c>
      <c r="I155" s="107" t="str">
        <f>IF(H155="","",IF(H155&gt;BEHEER!$B$9,BEHEER!$C$9,IF(DEELNEMERSLIJST!H155&gt;=BEHEER!$B$7,BEHEER!$C$8,BEHEER!$C$7)))</f>
        <v/>
      </c>
      <c r="J155" s="108" t="str">
        <f t="shared" si="12"/>
        <v/>
      </c>
    </row>
    <row r="156" spans="1:10" x14ac:dyDescent="0.35">
      <c r="A156" s="96"/>
      <c r="B156" s="96"/>
      <c r="C156" s="97"/>
      <c r="D156" s="98"/>
      <c r="E156" s="98"/>
      <c r="F156" s="105">
        <f t="shared" si="9"/>
        <v>0</v>
      </c>
      <c r="G156" s="105">
        <f t="shared" si="10"/>
        <v>0</v>
      </c>
      <c r="H156" s="106" t="str">
        <f t="shared" si="11"/>
        <v/>
      </c>
      <c r="I156" s="107" t="str">
        <f>IF(H156="","",IF(H156&gt;BEHEER!$B$9,BEHEER!$C$9,IF(DEELNEMERSLIJST!H156&gt;=BEHEER!$B$7,BEHEER!$C$8,BEHEER!$C$7)))</f>
        <v/>
      </c>
      <c r="J156" s="108" t="str">
        <f t="shared" si="12"/>
        <v/>
      </c>
    </row>
    <row r="157" spans="1:10" x14ac:dyDescent="0.35">
      <c r="A157" s="96"/>
      <c r="B157" s="96"/>
      <c r="C157" s="97"/>
      <c r="D157" s="98"/>
      <c r="E157" s="98"/>
      <c r="F157" s="105">
        <f t="shared" si="9"/>
        <v>0</v>
      </c>
      <c r="G157" s="105">
        <f t="shared" si="10"/>
        <v>0</v>
      </c>
      <c r="H157" s="106" t="str">
        <f t="shared" si="11"/>
        <v/>
      </c>
      <c r="I157" s="107" t="str">
        <f>IF(H157="","",IF(H157&gt;BEHEER!$B$9,BEHEER!$C$9,IF(DEELNEMERSLIJST!H157&gt;=BEHEER!$B$7,BEHEER!$C$8,BEHEER!$C$7)))</f>
        <v/>
      </c>
      <c r="J157" s="108" t="str">
        <f t="shared" si="12"/>
        <v/>
      </c>
    </row>
    <row r="158" spans="1:10" x14ac:dyDescent="0.35">
      <c r="A158" s="96"/>
      <c r="B158" s="96"/>
      <c r="C158" s="97"/>
      <c r="D158" s="98"/>
      <c r="E158" s="98"/>
      <c r="F158" s="105">
        <f t="shared" si="9"/>
        <v>0</v>
      </c>
      <c r="G158" s="105">
        <f t="shared" si="10"/>
        <v>0</v>
      </c>
      <c r="H158" s="106" t="str">
        <f t="shared" si="11"/>
        <v/>
      </c>
      <c r="I158" s="107" t="str">
        <f>IF(H158="","",IF(H158&gt;BEHEER!$B$9,BEHEER!$C$9,IF(DEELNEMERSLIJST!H158&gt;=BEHEER!$B$7,BEHEER!$C$8,BEHEER!$C$7)))</f>
        <v/>
      </c>
      <c r="J158" s="108" t="str">
        <f t="shared" si="12"/>
        <v/>
      </c>
    </row>
    <row r="159" spans="1:10" x14ac:dyDescent="0.35">
      <c r="A159" s="96"/>
      <c r="B159" s="96"/>
      <c r="C159" s="97"/>
      <c r="D159" s="98"/>
      <c r="E159" s="98"/>
      <c r="F159" s="105">
        <f t="shared" si="9"/>
        <v>0</v>
      </c>
      <c r="G159" s="105">
        <f t="shared" si="10"/>
        <v>0</v>
      </c>
      <c r="H159" s="106" t="str">
        <f t="shared" si="11"/>
        <v/>
      </c>
      <c r="I159" s="107" t="str">
        <f>IF(H159="","",IF(H159&gt;BEHEER!$B$9,BEHEER!$C$9,IF(DEELNEMERSLIJST!H159&gt;=BEHEER!$B$7,BEHEER!$C$8,BEHEER!$C$7)))</f>
        <v/>
      </c>
      <c r="J159" s="108" t="str">
        <f t="shared" si="12"/>
        <v/>
      </c>
    </row>
    <row r="160" spans="1:10" x14ac:dyDescent="0.35">
      <c r="A160" s="96"/>
      <c r="B160" s="96"/>
      <c r="C160" s="97"/>
      <c r="D160" s="98"/>
      <c r="E160" s="98"/>
      <c r="F160" s="105">
        <f t="shared" si="9"/>
        <v>0</v>
      </c>
      <c r="G160" s="105">
        <f t="shared" si="10"/>
        <v>0</v>
      </c>
      <c r="H160" s="106" t="str">
        <f t="shared" si="11"/>
        <v/>
      </c>
      <c r="I160" s="107" t="str">
        <f>IF(H160="","",IF(H160&gt;BEHEER!$B$9,BEHEER!$C$9,IF(DEELNEMERSLIJST!H160&gt;=BEHEER!$B$7,BEHEER!$C$8,BEHEER!$C$7)))</f>
        <v/>
      </c>
      <c r="J160" s="108" t="str">
        <f t="shared" si="12"/>
        <v/>
      </c>
    </row>
    <row r="161" spans="1:10" x14ac:dyDescent="0.35">
      <c r="A161" s="96"/>
      <c r="B161" s="96"/>
      <c r="C161" s="97"/>
      <c r="D161" s="98"/>
      <c r="E161" s="98"/>
      <c r="F161" s="105">
        <f t="shared" si="9"/>
        <v>0</v>
      </c>
      <c r="G161" s="105">
        <f t="shared" si="10"/>
        <v>0</v>
      </c>
      <c r="H161" s="106" t="str">
        <f t="shared" si="11"/>
        <v/>
      </c>
      <c r="I161" s="107" t="str">
        <f>IF(H161="","",IF(H161&gt;BEHEER!$B$9,BEHEER!$C$9,IF(DEELNEMERSLIJST!H161&gt;=BEHEER!$B$7,BEHEER!$C$8,BEHEER!$C$7)))</f>
        <v/>
      </c>
      <c r="J161" s="108" t="str">
        <f t="shared" si="12"/>
        <v/>
      </c>
    </row>
    <row r="162" spans="1:10" x14ac:dyDescent="0.35">
      <c r="A162" s="96"/>
      <c r="B162" s="96"/>
      <c r="C162" s="97"/>
      <c r="D162" s="98"/>
      <c r="E162" s="98"/>
      <c r="F162" s="105">
        <f t="shared" si="9"/>
        <v>0</v>
      </c>
      <c r="G162" s="105">
        <f t="shared" si="10"/>
        <v>0</v>
      </c>
      <c r="H162" s="106" t="str">
        <f t="shared" si="11"/>
        <v/>
      </c>
      <c r="I162" s="107" t="str">
        <f>IF(H162="","",IF(H162&gt;BEHEER!$B$9,BEHEER!$C$9,IF(DEELNEMERSLIJST!H162&gt;=BEHEER!$B$7,BEHEER!$C$8,BEHEER!$C$7)))</f>
        <v/>
      </c>
      <c r="J162" s="108" t="str">
        <f t="shared" si="12"/>
        <v/>
      </c>
    </row>
    <row r="163" spans="1:10" x14ac:dyDescent="0.35">
      <c r="A163" s="96"/>
      <c r="B163" s="96"/>
      <c r="C163" s="97"/>
      <c r="D163" s="98"/>
      <c r="E163" s="98"/>
      <c r="F163" s="105">
        <f t="shared" si="9"/>
        <v>0</v>
      </c>
      <c r="G163" s="105">
        <f t="shared" si="10"/>
        <v>0</v>
      </c>
      <c r="H163" s="106" t="str">
        <f t="shared" si="11"/>
        <v/>
      </c>
      <c r="I163" s="107" t="str">
        <f>IF(H163="","",IF(H163&gt;BEHEER!$B$9,BEHEER!$C$9,IF(DEELNEMERSLIJST!H163&gt;=BEHEER!$B$7,BEHEER!$C$8,BEHEER!$C$7)))</f>
        <v/>
      </c>
      <c r="J163" s="108" t="str">
        <f t="shared" si="12"/>
        <v/>
      </c>
    </row>
    <row r="164" spans="1:10" x14ac:dyDescent="0.35">
      <c r="A164" s="96"/>
      <c r="B164" s="96"/>
      <c r="C164" s="97"/>
      <c r="D164" s="98"/>
      <c r="E164" s="98"/>
      <c r="F164" s="105">
        <f t="shared" si="9"/>
        <v>0</v>
      </c>
      <c r="G164" s="105">
        <f t="shared" si="10"/>
        <v>0</v>
      </c>
      <c r="H164" s="106" t="str">
        <f t="shared" si="11"/>
        <v/>
      </c>
      <c r="I164" s="107" t="str">
        <f>IF(H164="","",IF(H164&gt;BEHEER!$B$9,BEHEER!$C$9,IF(DEELNEMERSLIJST!H164&gt;=BEHEER!$B$7,BEHEER!$C$8,BEHEER!$C$7)))</f>
        <v/>
      </c>
      <c r="J164" s="108" t="str">
        <f t="shared" si="12"/>
        <v/>
      </c>
    </row>
    <row r="165" spans="1:10" x14ac:dyDescent="0.35">
      <c r="A165" s="96"/>
      <c r="B165" s="96"/>
      <c r="C165" s="97"/>
      <c r="D165" s="98"/>
      <c r="E165" s="98"/>
      <c r="F165" s="105">
        <f t="shared" si="9"/>
        <v>0</v>
      </c>
      <c r="G165" s="105">
        <f t="shared" si="10"/>
        <v>0</v>
      </c>
      <c r="H165" s="106" t="str">
        <f t="shared" si="11"/>
        <v/>
      </c>
      <c r="I165" s="107" t="str">
        <f>IF(H165="","",IF(H165&gt;BEHEER!$B$9,BEHEER!$C$9,IF(DEELNEMERSLIJST!H165&gt;=BEHEER!$B$7,BEHEER!$C$8,BEHEER!$C$7)))</f>
        <v/>
      </c>
      <c r="J165" s="108" t="str">
        <f t="shared" si="12"/>
        <v/>
      </c>
    </row>
    <row r="166" spans="1:10" x14ac:dyDescent="0.35">
      <c r="A166" s="96"/>
      <c r="B166" s="96"/>
      <c r="C166" s="97"/>
      <c r="D166" s="98"/>
      <c r="E166" s="98"/>
      <c r="F166" s="105">
        <f t="shared" ref="F166:F229" si="13">D166</f>
        <v>0</v>
      </c>
      <c r="G166" s="105">
        <f t="shared" ref="G166:G229" si="14">E166</f>
        <v>0</v>
      </c>
      <c r="H166" s="106" t="str">
        <f t="shared" ref="H166:H229" si="15">IFERROR(IF(G166&lt;=F166,G166/F166,""),"")</f>
        <v/>
      </c>
      <c r="I166" s="107" t="str">
        <f>IF(H166="","",IF(H166&gt;BEHEER!$B$9,BEHEER!$C$9,IF(DEELNEMERSLIJST!H166&gt;=BEHEER!$B$7,BEHEER!$C$8,BEHEER!$C$7)))</f>
        <v/>
      </c>
      <c r="J166" s="108" t="str">
        <f t="shared" ref="J166:J229" si="16">IFERROR(F166*I166*4,"")</f>
        <v/>
      </c>
    </row>
    <row r="167" spans="1:10" x14ac:dyDescent="0.35">
      <c r="A167" s="96"/>
      <c r="B167" s="96"/>
      <c r="C167" s="97"/>
      <c r="D167" s="98"/>
      <c r="E167" s="98"/>
      <c r="F167" s="105">
        <f t="shared" si="13"/>
        <v>0</v>
      </c>
      <c r="G167" s="105">
        <f t="shared" si="14"/>
        <v>0</v>
      </c>
      <c r="H167" s="106" t="str">
        <f t="shared" si="15"/>
        <v/>
      </c>
      <c r="I167" s="107" t="str">
        <f>IF(H167="","",IF(H167&gt;BEHEER!$B$9,BEHEER!$C$9,IF(DEELNEMERSLIJST!H167&gt;=BEHEER!$B$7,BEHEER!$C$8,BEHEER!$C$7)))</f>
        <v/>
      </c>
      <c r="J167" s="108" t="str">
        <f t="shared" si="16"/>
        <v/>
      </c>
    </row>
    <row r="168" spans="1:10" x14ac:dyDescent="0.35">
      <c r="A168" s="96"/>
      <c r="B168" s="96"/>
      <c r="C168" s="97"/>
      <c r="D168" s="98"/>
      <c r="E168" s="98"/>
      <c r="F168" s="105">
        <f t="shared" si="13"/>
        <v>0</v>
      </c>
      <c r="G168" s="105">
        <f t="shared" si="14"/>
        <v>0</v>
      </c>
      <c r="H168" s="106" t="str">
        <f t="shared" si="15"/>
        <v/>
      </c>
      <c r="I168" s="107" t="str">
        <f>IF(H168="","",IF(H168&gt;BEHEER!$B$9,BEHEER!$C$9,IF(DEELNEMERSLIJST!H168&gt;=BEHEER!$B$7,BEHEER!$C$8,BEHEER!$C$7)))</f>
        <v/>
      </c>
      <c r="J168" s="108" t="str">
        <f t="shared" si="16"/>
        <v/>
      </c>
    </row>
    <row r="169" spans="1:10" x14ac:dyDescent="0.35">
      <c r="A169" s="96"/>
      <c r="B169" s="96"/>
      <c r="C169" s="97"/>
      <c r="D169" s="98"/>
      <c r="E169" s="98"/>
      <c r="F169" s="105">
        <f t="shared" si="13"/>
        <v>0</v>
      </c>
      <c r="G169" s="105">
        <f t="shared" si="14"/>
        <v>0</v>
      </c>
      <c r="H169" s="106" t="str">
        <f t="shared" si="15"/>
        <v/>
      </c>
      <c r="I169" s="107" t="str">
        <f>IF(H169="","",IF(H169&gt;BEHEER!$B$9,BEHEER!$C$9,IF(DEELNEMERSLIJST!H169&gt;=BEHEER!$B$7,BEHEER!$C$8,BEHEER!$C$7)))</f>
        <v/>
      </c>
      <c r="J169" s="108" t="str">
        <f t="shared" si="16"/>
        <v/>
      </c>
    </row>
    <row r="170" spans="1:10" x14ac:dyDescent="0.35">
      <c r="A170" s="96"/>
      <c r="B170" s="96"/>
      <c r="C170" s="97"/>
      <c r="D170" s="98"/>
      <c r="E170" s="98"/>
      <c r="F170" s="105">
        <f t="shared" si="13"/>
        <v>0</v>
      </c>
      <c r="G170" s="105">
        <f t="shared" si="14"/>
        <v>0</v>
      </c>
      <c r="H170" s="106" t="str">
        <f t="shared" si="15"/>
        <v/>
      </c>
      <c r="I170" s="107" t="str">
        <f>IF(H170="","",IF(H170&gt;BEHEER!$B$9,BEHEER!$C$9,IF(DEELNEMERSLIJST!H170&gt;=BEHEER!$B$7,BEHEER!$C$8,BEHEER!$C$7)))</f>
        <v/>
      </c>
      <c r="J170" s="108" t="str">
        <f t="shared" si="16"/>
        <v/>
      </c>
    </row>
    <row r="171" spans="1:10" x14ac:dyDescent="0.35">
      <c r="A171" s="96"/>
      <c r="B171" s="96"/>
      <c r="C171" s="97"/>
      <c r="D171" s="98"/>
      <c r="E171" s="98"/>
      <c r="F171" s="105">
        <f t="shared" si="13"/>
        <v>0</v>
      </c>
      <c r="G171" s="105">
        <f t="shared" si="14"/>
        <v>0</v>
      </c>
      <c r="H171" s="106" t="str">
        <f t="shared" si="15"/>
        <v/>
      </c>
      <c r="I171" s="107" t="str">
        <f>IF(H171="","",IF(H171&gt;BEHEER!$B$9,BEHEER!$C$9,IF(DEELNEMERSLIJST!H171&gt;=BEHEER!$B$7,BEHEER!$C$8,BEHEER!$C$7)))</f>
        <v/>
      </c>
      <c r="J171" s="108" t="str">
        <f t="shared" si="16"/>
        <v/>
      </c>
    </row>
    <row r="172" spans="1:10" x14ac:dyDescent="0.35">
      <c r="A172" s="96"/>
      <c r="B172" s="96"/>
      <c r="C172" s="97"/>
      <c r="D172" s="98"/>
      <c r="E172" s="98"/>
      <c r="F172" s="105">
        <f t="shared" si="13"/>
        <v>0</v>
      </c>
      <c r="G172" s="105">
        <f t="shared" si="14"/>
        <v>0</v>
      </c>
      <c r="H172" s="106" t="str">
        <f t="shared" si="15"/>
        <v/>
      </c>
      <c r="I172" s="107" t="str">
        <f>IF(H172="","",IF(H172&gt;BEHEER!$B$9,BEHEER!$C$9,IF(DEELNEMERSLIJST!H172&gt;=BEHEER!$B$7,BEHEER!$C$8,BEHEER!$C$7)))</f>
        <v/>
      </c>
      <c r="J172" s="108" t="str">
        <f t="shared" si="16"/>
        <v/>
      </c>
    </row>
    <row r="173" spans="1:10" x14ac:dyDescent="0.35">
      <c r="A173" s="96"/>
      <c r="B173" s="96"/>
      <c r="C173" s="97"/>
      <c r="D173" s="98"/>
      <c r="E173" s="98"/>
      <c r="F173" s="105">
        <f t="shared" si="13"/>
        <v>0</v>
      </c>
      <c r="G173" s="105">
        <f t="shared" si="14"/>
        <v>0</v>
      </c>
      <c r="H173" s="106" t="str">
        <f t="shared" si="15"/>
        <v/>
      </c>
      <c r="I173" s="107" t="str">
        <f>IF(H173="","",IF(H173&gt;BEHEER!$B$9,BEHEER!$C$9,IF(DEELNEMERSLIJST!H173&gt;=BEHEER!$B$7,BEHEER!$C$8,BEHEER!$C$7)))</f>
        <v/>
      </c>
      <c r="J173" s="108" t="str">
        <f t="shared" si="16"/>
        <v/>
      </c>
    </row>
    <row r="174" spans="1:10" x14ac:dyDescent="0.35">
      <c r="A174" s="96"/>
      <c r="B174" s="96"/>
      <c r="C174" s="97"/>
      <c r="D174" s="98"/>
      <c r="E174" s="98"/>
      <c r="F174" s="105">
        <f t="shared" si="13"/>
        <v>0</v>
      </c>
      <c r="G174" s="105">
        <f t="shared" si="14"/>
        <v>0</v>
      </c>
      <c r="H174" s="106" t="str">
        <f t="shared" si="15"/>
        <v/>
      </c>
      <c r="I174" s="107" t="str">
        <f>IF(H174="","",IF(H174&gt;BEHEER!$B$9,BEHEER!$C$9,IF(DEELNEMERSLIJST!H174&gt;=BEHEER!$B$7,BEHEER!$C$8,BEHEER!$C$7)))</f>
        <v/>
      </c>
      <c r="J174" s="108" t="str">
        <f t="shared" si="16"/>
        <v/>
      </c>
    </row>
    <row r="175" spans="1:10" x14ac:dyDescent="0.35">
      <c r="A175" s="96"/>
      <c r="B175" s="96"/>
      <c r="C175" s="97"/>
      <c r="D175" s="98"/>
      <c r="E175" s="98"/>
      <c r="F175" s="105">
        <f t="shared" si="13"/>
        <v>0</v>
      </c>
      <c r="G175" s="105">
        <f t="shared" si="14"/>
        <v>0</v>
      </c>
      <c r="H175" s="106" t="str">
        <f t="shared" si="15"/>
        <v/>
      </c>
      <c r="I175" s="107" t="str">
        <f>IF(H175="","",IF(H175&gt;BEHEER!$B$9,BEHEER!$C$9,IF(DEELNEMERSLIJST!H175&gt;=BEHEER!$B$7,BEHEER!$C$8,BEHEER!$C$7)))</f>
        <v/>
      </c>
      <c r="J175" s="108" t="str">
        <f t="shared" si="16"/>
        <v/>
      </c>
    </row>
    <row r="176" spans="1:10" x14ac:dyDescent="0.35">
      <c r="A176" s="96"/>
      <c r="B176" s="96"/>
      <c r="C176" s="97"/>
      <c r="D176" s="98"/>
      <c r="E176" s="98"/>
      <c r="F176" s="105">
        <f t="shared" si="13"/>
        <v>0</v>
      </c>
      <c r="G176" s="105">
        <f t="shared" si="14"/>
        <v>0</v>
      </c>
      <c r="H176" s="106" t="str">
        <f t="shared" si="15"/>
        <v/>
      </c>
      <c r="I176" s="107" t="str">
        <f>IF(H176="","",IF(H176&gt;BEHEER!$B$9,BEHEER!$C$9,IF(DEELNEMERSLIJST!H176&gt;=BEHEER!$B$7,BEHEER!$C$8,BEHEER!$C$7)))</f>
        <v/>
      </c>
      <c r="J176" s="108" t="str">
        <f t="shared" si="16"/>
        <v/>
      </c>
    </row>
    <row r="177" spans="1:10" x14ac:dyDescent="0.35">
      <c r="A177" s="96"/>
      <c r="B177" s="96"/>
      <c r="C177" s="97"/>
      <c r="D177" s="98"/>
      <c r="E177" s="98"/>
      <c r="F177" s="105">
        <f t="shared" si="13"/>
        <v>0</v>
      </c>
      <c r="G177" s="105">
        <f t="shared" si="14"/>
        <v>0</v>
      </c>
      <c r="H177" s="106" t="str">
        <f t="shared" si="15"/>
        <v/>
      </c>
      <c r="I177" s="107" t="str">
        <f>IF(H177="","",IF(H177&gt;BEHEER!$B$9,BEHEER!$C$9,IF(DEELNEMERSLIJST!H177&gt;=BEHEER!$B$7,BEHEER!$C$8,BEHEER!$C$7)))</f>
        <v/>
      </c>
      <c r="J177" s="108" t="str">
        <f t="shared" si="16"/>
        <v/>
      </c>
    </row>
    <row r="178" spans="1:10" x14ac:dyDescent="0.35">
      <c r="A178" s="96"/>
      <c r="B178" s="96"/>
      <c r="C178" s="97"/>
      <c r="D178" s="98"/>
      <c r="E178" s="98"/>
      <c r="F178" s="105">
        <f t="shared" si="13"/>
        <v>0</v>
      </c>
      <c r="G178" s="105">
        <f t="shared" si="14"/>
        <v>0</v>
      </c>
      <c r="H178" s="106" t="str">
        <f t="shared" si="15"/>
        <v/>
      </c>
      <c r="I178" s="107" t="str">
        <f>IF(H178="","",IF(H178&gt;BEHEER!$B$9,BEHEER!$C$9,IF(DEELNEMERSLIJST!H178&gt;=BEHEER!$B$7,BEHEER!$C$8,BEHEER!$C$7)))</f>
        <v/>
      </c>
      <c r="J178" s="108" t="str">
        <f t="shared" si="16"/>
        <v/>
      </c>
    </row>
    <row r="179" spans="1:10" x14ac:dyDescent="0.35">
      <c r="A179" s="96"/>
      <c r="B179" s="96"/>
      <c r="C179" s="97"/>
      <c r="D179" s="98"/>
      <c r="E179" s="98"/>
      <c r="F179" s="105">
        <f t="shared" si="13"/>
        <v>0</v>
      </c>
      <c r="G179" s="105">
        <f t="shared" si="14"/>
        <v>0</v>
      </c>
      <c r="H179" s="106" t="str">
        <f t="shared" si="15"/>
        <v/>
      </c>
      <c r="I179" s="107" t="str">
        <f>IF(H179="","",IF(H179&gt;BEHEER!$B$9,BEHEER!$C$9,IF(DEELNEMERSLIJST!H179&gt;=BEHEER!$B$7,BEHEER!$C$8,BEHEER!$C$7)))</f>
        <v/>
      </c>
      <c r="J179" s="108" t="str">
        <f t="shared" si="16"/>
        <v/>
      </c>
    </row>
    <row r="180" spans="1:10" x14ac:dyDescent="0.35">
      <c r="A180" s="96"/>
      <c r="B180" s="96"/>
      <c r="C180" s="97"/>
      <c r="D180" s="98"/>
      <c r="E180" s="98"/>
      <c r="F180" s="105">
        <f t="shared" si="13"/>
        <v>0</v>
      </c>
      <c r="G180" s="105">
        <f t="shared" si="14"/>
        <v>0</v>
      </c>
      <c r="H180" s="106" t="str">
        <f t="shared" si="15"/>
        <v/>
      </c>
      <c r="I180" s="107" t="str">
        <f>IF(H180="","",IF(H180&gt;BEHEER!$B$9,BEHEER!$C$9,IF(DEELNEMERSLIJST!H180&gt;=BEHEER!$B$7,BEHEER!$C$8,BEHEER!$C$7)))</f>
        <v/>
      </c>
      <c r="J180" s="108" t="str">
        <f t="shared" si="16"/>
        <v/>
      </c>
    </row>
    <row r="181" spans="1:10" x14ac:dyDescent="0.35">
      <c r="A181" s="96"/>
      <c r="B181" s="96"/>
      <c r="C181" s="97"/>
      <c r="D181" s="98"/>
      <c r="E181" s="98"/>
      <c r="F181" s="105">
        <f t="shared" si="13"/>
        <v>0</v>
      </c>
      <c r="G181" s="105">
        <f t="shared" si="14"/>
        <v>0</v>
      </c>
      <c r="H181" s="106" t="str">
        <f t="shared" si="15"/>
        <v/>
      </c>
      <c r="I181" s="107" t="str">
        <f>IF(H181="","",IF(H181&gt;BEHEER!$B$9,BEHEER!$C$9,IF(DEELNEMERSLIJST!H181&gt;=BEHEER!$B$7,BEHEER!$C$8,BEHEER!$C$7)))</f>
        <v/>
      </c>
      <c r="J181" s="108" t="str">
        <f t="shared" si="16"/>
        <v/>
      </c>
    </row>
    <row r="182" spans="1:10" x14ac:dyDescent="0.35">
      <c r="A182" s="96"/>
      <c r="B182" s="96"/>
      <c r="C182" s="97"/>
      <c r="D182" s="98"/>
      <c r="E182" s="98"/>
      <c r="F182" s="105">
        <f t="shared" si="13"/>
        <v>0</v>
      </c>
      <c r="G182" s="105">
        <f t="shared" si="14"/>
        <v>0</v>
      </c>
      <c r="H182" s="106" t="str">
        <f t="shared" si="15"/>
        <v/>
      </c>
      <c r="I182" s="107" t="str">
        <f>IF(H182="","",IF(H182&gt;BEHEER!$B$9,BEHEER!$C$9,IF(DEELNEMERSLIJST!H182&gt;=BEHEER!$B$7,BEHEER!$C$8,BEHEER!$C$7)))</f>
        <v/>
      </c>
      <c r="J182" s="108" t="str">
        <f t="shared" si="16"/>
        <v/>
      </c>
    </row>
    <row r="183" spans="1:10" x14ac:dyDescent="0.35">
      <c r="A183" s="96"/>
      <c r="B183" s="96"/>
      <c r="C183" s="97"/>
      <c r="D183" s="98"/>
      <c r="E183" s="98"/>
      <c r="F183" s="105">
        <f t="shared" si="13"/>
        <v>0</v>
      </c>
      <c r="G183" s="105">
        <f t="shared" si="14"/>
        <v>0</v>
      </c>
      <c r="H183" s="106" t="str">
        <f t="shared" si="15"/>
        <v/>
      </c>
      <c r="I183" s="107" t="str">
        <f>IF(H183="","",IF(H183&gt;BEHEER!$B$9,BEHEER!$C$9,IF(DEELNEMERSLIJST!H183&gt;=BEHEER!$B$7,BEHEER!$C$8,BEHEER!$C$7)))</f>
        <v/>
      </c>
      <c r="J183" s="108" t="str">
        <f t="shared" si="16"/>
        <v/>
      </c>
    </row>
    <row r="184" spans="1:10" x14ac:dyDescent="0.35">
      <c r="A184" s="96"/>
      <c r="B184" s="96"/>
      <c r="C184" s="97"/>
      <c r="D184" s="98"/>
      <c r="E184" s="98"/>
      <c r="F184" s="105">
        <f t="shared" si="13"/>
        <v>0</v>
      </c>
      <c r="G184" s="105">
        <f t="shared" si="14"/>
        <v>0</v>
      </c>
      <c r="H184" s="106" t="str">
        <f t="shared" si="15"/>
        <v/>
      </c>
      <c r="I184" s="107" t="str">
        <f>IF(H184="","",IF(H184&gt;BEHEER!$B$9,BEHEER!$C$9,IF(DEELNEMERSLIJST!H184&gt;=BEHEER!$B$7,BEHEER!$C$8,BEHEER!$C$7)))</f>
        <v/>
      </c>
      <c r="J184" s="108" t="str">
        <f t="shared" si="16"/>
        <v/>
      </c>
    </row>
    <row r="185" spans="1:10" x14ac:dyDescent="0.35">
      <c r="A185" s="96"/>
      <c r="B185" s="96"/>
      <c r="C185" s="97"/>
      <c r="D185" s="98"/>
      <c r="E185" s="98"/>
      <c r="F185" s="105">
        <f t="shared" si="13"/>
        <v>0</v>
      </c>
      <c r="G185" s="105">
        <f t="shared" si="14"/>
        <v>0</v>
      </c>
      <c r="H185" s="106" t="str">
        <f t="shared" si="15"/>
        <v/>
      </c>
      <c r="I185" s="107" t="str">
        <f>IF(H185="","",IF(H185&gt;BEHEER!$B$9,BEHEER!$C$9,IF(DEELNEMERSLIJST!H185&gt;=BEHEER!$B$7,BEHEER!$C$8,BEHEER!$C$7)))</f>
        <v/>
      </c>
      <c r="J185" s="108" t="str">
        <f t="shared" si="16"/>
        <v/>
      </c>
    </row>
    <row r="186" spans="1:10" x14ac:dyDescent="0.35">
      <c r="A186" s="96"/>
      <c r="B186" s="96"/>
      <c r="C186" s="97"/>
      <c r="D186" s="98"/>
      <c r="E186" s="98"/>
      <c r="F186" s="105">
        <f t="shared" si="13"/>
        <v>0</v>
      </c>
      <c r="G186" s="105">
        <f t="shared" si="14"/>
        <v>0</v>
      </c>
      <c r="H186" s="106" t="str">
        <f t="shared" si="15"/>
        <v/>
      </c>
      <c r="I186" s="107" t="str">
        <f>IF(H186="","",IF(H186&gt;BEHEER!$B$9,BEHEER!$C$9,IF(DEELNEMERSLIJST!H186&gt;=BEHEER!$B$7,BEHEER!$C$8,BEHEER!$C$7)))</f>
        <v/>
      </c>
      <c r="J186" s="108" t="str">
        <f t="shared" si="16"/>
        <v/>
      </c>
    </row>
    <row r="187" spans="1:10" x14ac:dyDescent="0.35">
      <c r="A187" s="96"/>
      <c r="B187" s="96"/>
      <c r="C187" s="97"/>
      <c r="D187" s="98"/>
      <c r="E187" s="98"/>
      <c r="F187" s="105">
        <f t="shared" si="13"/>
        <v>0</v>
      </c>
      <c r="G187" s="105">
        <f t="shared" si="14"/>
        <v>0</v>
      </c>
      <c r="H187" s="106" t="str">
        <f t="shared" si="15"/>
        <v/>
      </c>
      <c r="I187" s="107" t="str">
        <f>IF(H187="","",IF(H187&gt;BEHEER!$B$9,BEHEER!$C$9,IF(DEELNEMERSLIJST!H187&gt;=BEHEER!$B$7,BEHEER!$C$8,BEHEER!$C$7)))</f>
        <v/>
      </c>
      <c r="J187" s="108" t="str">
        <f t="shared" si="16"/>
        <v/>
      </c>
    </row>
    <row r="188" spans="1:10" x14ac:dyDescent="0.35">
      <c r="A188" s="96"/>
      <c r="B188" s="96"/>
      <c r="C188" s="97"/>
      <c r="D188" s="98"/>
      <c r="E188" s="98"/>
      <c r="F188" s="105">
        <f t="shared" si="13"/>
        <v>0</v>
      </c>
      <c r="G188" s="105">
        <f t="shared" si="14"/>
        <v>0</v>
      </c>
      <c r="H188" s="106" t="str">
        <f t="shared" si="15"/>
        <v/>
      </c>
      <c r="I188" s="107" t="str">
        <f>IF(H188="","",IF(H188&gt;BEHEER!$B$9,BEHEER!$C$9,IF(DEELNEMERSLIJST!H188&gt;=BEHEER!$B$7,BEHEER!$C$8,BEHEER!$C$7)))</f>
        <v/>
      </c>
      <c r="J188" s="108" t="str">
        <f t="shared" si="16"/>
        <v/>
      </c>
    </row>
    <row r="189" spans="1:10" x14ac:dyDescent="0.35">
      <c r="A189" s="96"/>
      <c r="B189" s="96"/>
      <c r="C189" s="97"/>
      <c r="D189" s="98"/>
      <c r="E189" s="98"/>
      <c r="F189" s="105">
        <f t="shared" si="13"/>
        <v>0</v>
      </c>
      <c r="G189" s="105">
        <f t="shared" si="14"/>
        <v>0</v>
      </c>
      <c r="H189" s="106" t="str">
        <f t="shared" si="15"/>
        <v/>
      </c>
      <c r="I189" s="107" t="str">
        <f>IF(H189="","",IF(H189&gt;BEHEER!$B$9,BEHEER!$C$9,IF(DEELNEMERSLIJST!H189&gt;=BEHEER!$B$7,BEHEER!$C$8,BEHEER!$C$7)))</f>
        <v/>
      </c>
      <c r="J189" s="108" t="str">
        <f t="shared" si="16"/>
        <v/>
      </c>
    </row>
    <row r="190" spans="1:10" x14ac:dyDescent="0.35">
      <c r="A190" s="96"/>
      <c r="B190" s="96"/>
      <c r="C190" s="97"/>
      <c r="D190" s="98"/>
      <c r="E190" s="98"/>
      <c r="F190" s="105">
        <f t="shared" si="13"/>
        <v>0</v>
      </c>
      <c r="G190" s="105">
        <f t="shared" si="14"/>
        <v>0</v>
      </c>
      <c r="H190" s="106" t="str">
        <f t="shared" si="15"/>
        <v/>
      </c>
      <c r="I190" s="107" t="str">
        <f>IF(H190="","",IF(H190&gt;BEHEER!$B$9,BEHEER!$C$9,IF(DEELNEMERSLIJST!H190&gt;=BEHEER!$B$7,BEHEER!$C$8,BEHEER!$C$7)))</f>
        <v/>
      </c>
      <c r="J190" s="108" t="str">
        <f t="shared" si="16"/>
        <v/>
      </c>
    </row>
    <row r="191" spans="1:10" x14ac:dyDescent="0.35">
      <c r="A191" s="96"/>
      <c r="B191" s="96"/>
      <c r="C191" s="97"/>
      <c r="D191" s="98"/>
      <c r="E191" s="98"/>
      <c r="F191" s="105">
        <f t="shared" si="13"/>
        <v>0</v>
      </c>
      <c r="G191" s="105">
        <f t="shared" si="14"/>
        <v>0</v>
      </c>
      <c r="H191" s="106" t="str">
        <f t="shared" si="15"/>
        <v/>
      </c>
      <c r="I191" s="107" t="str">
        <f>IF(H191="","",IF(H191&gt;BEHEER!$B$9,BEHEER!$C$9,IF(DEELNEMERSLIJST!H191&gt;=BEHEER!$B$7,BEHEER!$C$8,BEHEER!$C$7)))</f>
        <v/>
      </c>
      <c r="J191" s="108" t="str">
        <f t="shared" si="16"/>
        <v/>
      </c>
    </row>
    <row r="192" spans="1:10" x14ac:dyDescent="0.35">
      <c r="A192" s="96"/>
      <c r="B192" s="96"/>
      <c r="C192" s="97"/>
      <c r="D192" s="98"/>
      <c r="E192" s="98"/>
      <c r="F192" s="105">
        <f t="shared" si="13"/>
        <v>0</v>
      </c>
      <c r="G192" s="105">
        <f t="shared" si="14"/>
        <v>0</v>
      </c>
      <c r="H192" s="106" t="str">
        <f t="shared" si="15"/>
        <v/>
      </c>
      <c r="I192" s="107" t="str">
        <f>IF(H192="","",IF(H192&gt;BEHEER!$B$9,BEHEER!$C$9,IF(DEELNEMERSLIJST!H192&gt;=BEHEER!$B$7,BEHEER!$C$8,BEHEER!$C$7)))</f>
        <v/>
      </c>
      <c r="J192" s="108" t="str">
        <f t="shared" si="16"/>
        <v/>
      </c>
    </row>
    <row r="193" spans="1:10" x14ac:dyDescent="0.35">
      <c r="A193" s="96"/>
      <c r="B193" s="96"/>
      <c r="C193" s="97"/>
      <c r="D193" s="98"/>
      <c r="E193" s="98"/>
      <c r="F193" s="105">
        <f t="shared" si="13"/>
        <v>0</v>
      </c>
      <c r="G193" s="105">
        <f t="shared" si="14"/>
        <v>0</v>
      </c>
      <c r="H193" s="106" t="str">
        <f t="shared" si="15"/>
        <v/>
      </c>
      <c r="I193" s="107" t="str">
        <f>IF(H193="","",IF(H193&gt;BEHEER!$B$9,BEHEER!$C$9,IF(DEELNEMERSLIJST!H193&gt;=BEHEER!$B$7,BEHEER!$C$8,BEHEER!$C$7)))</f>
        <v/>
      </c>
      <c r="J193" s="108" t="str">
        <f t="shared" si="16"/>
        <v/>
      </c>
    </row>
    <row r="194" spans="1:10" x14ac:dyDescent="0.35">
      <c r="A194" s="96"/>
      <c r="B194" s="96"/>
      <c r="C194" s="97"/>
      <c r="D194" s="98"/>
      <c r="E194" s="98"/>
      <c r="F194" s="105">
        <f t="shared" si="13"/>
        <v>0</v>
      </c>
      <c r="G194" s="105">
        <f t="shared" si="14"/>
        <v>0</v>
      </c>
      <c r="H194" s="106" t="str">
        <f t="shared" si="15"/>
        <v/>
      </c>
      <c r="I194" s="107" t="str">
        <f>IF(H194="","",IF(H194&gt;BEHEER!$B$9,BEHEER!$C$9,IF(DEELNEMERSLIJST!H194&gt;=BEHEER!$B$7,BEHEER!$C$8,BEHEER!$C$7)))</f>
        <v/>
      </c>
      <c r="J194" s="108" t="str">
        <f t="shared" si="16"/>
        <v/>
      </c>
    </row>
    <row r="195" spans="1:10" x14ac:dyDescent="0.35">
      <c r="A195" s="96"/>
      <c r="B195" s="96"/>
      <c r="C195" s="97"/>
      <c r="D195" s="98"/>
      <c r="E195" s="98"/>
      <c r="F195" s="105">
        <f t="shared" si="13"/>
        <v>0</v>
      </c>
      <c r="G195" s="105">
        <f t="shared" si="14"/>
        <v>0</v>
      </c>
      <c r="H195" s="106" t="str">
        <f t="shared" si="15"/>
        <v/>
      </c>
      <c r="I195" s="107" t="str">
        <f>IF(H195="","",IF(H195&gt;BEHEER!$B$9,BEHEER!$C$9,IF(DEELNEMERSLIJST!H195&gt;=BEHEER!$B$7,BEHEER!$C$8,BEHEER!$C$7)))</f>
        <v/>
      </c>
      <c r="J195" s="108" t="str">
        <f t="shared" si="16"/>
        <v/>
      </c>
    </row>
    <row r="196" spans="1:10" x14ac:dyDescent="0.35">
      <c r="A196" s="96"/>
      <c r="B196" s="96"/>
      <c r="C196" s="97"/>
      <c r="D196" s="98"/>
      <c r="E196" s="98"/>
      <c r="F196" s="105">
        <f t="shared" si="13"/>
        <v>0</v>
      </c>
      <c r="G196" s="105">
        <f t="shared" si="14"/>
        <v>0</v>
      </c>
      <c r="H196" s="106" t="str">
        <f t="shared" si="15"/>
        <v/>
      </c>
      <c r="I196" s="107" t="str">
        <f>IF(H196="","",IF(H196&gt;BEHEER!$B$9,BEHEER!$C$9,IF(DEELNEMERSLIJST!H196&gt;=BEHEER!$B$7,BEHEER!$C$8,BEHEER!$C$7)))</f>
        <v/>
      </c>
      <c r="J196" s="108" t="str">
        <f t="shared" si="16"/>
        <v/>
      </c>
    </row>
    <row r="197" spans="1:10" x14ac:dyDescent="0.35">
      <c r="A197" s="96"/>
      <c r="B197" s="96"/>
      <c r="C197" s="97"/>
      <c r="D197" s="98"/>
      <c r="E197" s="98"/>
      <c r="F197" s="105">
        <f t="shared" si="13"/>
        <v>0</v>
      </c>
      <c r="G197" s="105">
        <f t="shared" si="14"/>
        <v>0</v>
      </c>
      <c r="H197" s="106" t="str">
        <f t="shared" si="15"/>
        <v/>
      </c>
      <c r="I197" s="107" t="str">
        <f>IF(H197="","",IF(H197&gt;BEHEER!$B$9,BEHEER!$C$9,IF(DEELNEMERSLIJST!H197&gt;=BEHEER!$B$7,BEHEER!$C$8,BEHEER!$C$7)))</f>
        <v/>
      </c>
      <c r="J197" s="108" t="str">
        <f t="shared" si="16"/>
        <v/>
      </c>
    </row>
    <row r="198" spans="1:10" x14ac:dyDescent="0.35">
      <c r="A198" s="96"/>
      <c r="B198" s="96"/>
      <c r="C198" s="97"/>
      <c r="D198" s="98"/>
      <c r="E198" s="98"/>
      <c r="F198" s="105">
        <f t="shared" si="13"/>
        <v>0</v>
      </c>
      <c r="G198" s="105">
        <f t="shared" si="14"/>
        <v>0</v>
      </c>
      <c r="H198" s="106" t="str">
        <f t="shared" si="15"/>
        <v/>
      </c>
      <c r="I198" s="107" t="str">
        <f>IF(H198="","",IF(H198&gt;BEHEER!$B$9,BEHEER!$C$9,IF(DEELNEMERSLIJST!H198&gt;=BEHEER!$B$7,BEHEER!$C$8,BEHEER!$C$7)))</f>
        <v/>
      </c>
      <c r="J198" s="108" t="str">
        <f t="shared" si="16"/>
        <v/>
      </c>
    </row>
    <row r="199" spans="1:10" x14ac:dyDescent="0.35">
      <c r="A199" s="96"/>
      <c r="B199" s="96"/>
      <c r="C199" s="97"/>
      <c r="D199" s="98"/>
      <c r="E199" s="98"/>
      <c r="F199" s="105">
        <f t="shared" si="13"/>
        <v>0</v>
      </c>
      <c r="G199" s="105">
        <f t="shared" si="14"/>
        <v>0</v>
      </c>
      <c r="H199" s="106" t="str">
        <f t="shared" si="15"/>
        <v/>
      </c>
      <c r="I199" s="107" t="str">
        <f>IF(H199="","",IF(H199&gt;BEHEER!$B$9,BEHEER!$C$9,IF(DEELNEMERSLIJST!H199&gt;=BEHEER!$B$7,BEHEER!$C$8,BEHEER!$C$7)))</f>
        <v/>
      </c>
      <c r="J199" s="108" t="str">
        <f t="shared" si="16"/>
        <v/>
      </c>
    </row>
    <row r="200" spans="1:10" x14ac:dyDescent="0.35">
      <c r="A200" s="96"/>
      <c r="B200" s="96"/>
      <c r="C200" s="97"/>
      <c r="D200" s="98"/>
      <c r="E200" s="98"/>
      <c r="F200" s="105">
        <f t="shared" si="13"/>
        <v>0</v>
      </c>
      <c r="G200" s="105">
        <f t="shared" si="14"/>
        <v>0</v>
      </c>
      <c r="H200" s="106" t="str">
        <f t="shared" si="15"/>
        <v/>
      </c>
      <c r="I200" s="107" t="str">
        <f>IF(H200="","",IF(H200&gt;BEHEER!$B$9,BEHEER!$C$9,IF(DEELNEMERSLIJST!H200&gt;=BEHEER!$B$7,BEHEER!$C$8,BEHEER!$C$7)))</f>
        <v/>
      </c>
      <c r="J200" s="108" t="str">
        <f t="shared" si="16"/>
        <v/>
      </c>
    </row>
    <row r="201" spans="1:10" x14ac:dyDescent="0.35">
      <c r="A201" s="96"/>
      <c r="B201" s="96"/>
      <c r="C201" s="97"/>
      <c r="D201" s="98"/>
      <c r="E201" s="98"/>
      <c r="F201" s="105">
        <f t="shared" si="13"/>
        <v>0</v>
      </c>
      <c r="G201" s="105">
        <f t="shared" si="14"/>
        <v>0</v>
      </c>
      <c r="H201" s="106" t="str">
        <f t="shared" si="15"/>
        <v/>
      </c>
      <c r="I201" s="107" t="str">
        <f>IF(H201="","",IF(H201&gt;BEHEER!$B$9,BEHEER!$C$9,IF(DEELNEMERSLIJST!H201&gt;=BEHEER!$B$7,BEHEER!$C$8,BEHEER!$C$7)))</f>
        <v/>
      </c>
      <c r="J201" s="108" t="str">
        <f t="shared" si="16"/>
        <v/>
      </c>
    </row>
    <row r="202" spans="1:10" x14ac:dyDescent="0.35">
      <c r="A202" s="96"/>
      <c r="B202" s="96"/>
      <c r="C202" s="97"/>
      <c r="D202" s="98"/>
      <c r="E202" s="98"/>
      <c r="F202" s="105">
        <f t="shared" si="13"/>
        <v>0</v>
      </c>
      <c r="G202" s="105">
        <f t="shared" si="14"/>
        <v>0</v>
      </c>
      <c r="H202" s="106" t="str">
        <f t="shared" si="15"/>
        <v/>
      </c>
      <c r="I202" s="107" t="str">
        <f>IF(H202="","",IF(H202&gt;BEHEER!$B$9,BEHEER!$C$9,IF(DEELNEMERSLIJST!H202&gt;=BEHEER!$B$7,BEHEER!$C$8,BEHEER!$C$7)))</f>
        <v/>
      </c>
      <c r="J202" s="108" t="str">
        <f t="shared" si="16"/>
        <v/>
      </c>
    </row>
    <row r="203" spans="1:10" x14ac:dyDescent="0.35">
      <c r="A203" s="96"/>
      <c r="B203" s="96"/>
      <c r="C203" s="97"/>
      <c r="D203" s="98"/>
      <c r="E203" s="98"/>
      <c r="F203" s="105">
        <f t="shared" si="13"/>
        <v>0</v>
      </c>
      <c r="G203" s="105">
        <f t="shared" si="14"/>
        <v>0</v>
      </c>
      <c r="H203" s="106" t="str">
        <f t="shared" si="15"/>
        <v/>
      </c>
      <c r="I203" s="107" t="str">
        <f>IF(H203="","",IF(H203&gt;BEHEER!$B$9,BEHEER!$C$9,IF(DEELNEMERSLIJST!H203&gt;=BEHEER!$B$7,BEHEER!$C$8,BEHEER!$C$7)))</f>
        <v/>
      </c>
      <c r="J203" s="108" t="str">
        <f t="shared" si="16"/>
        <v/>
      </c>
    </row>
    <row r="204" spans="1:10" x14ac:dyDescent="0.35">
      <c r="A204" s="96"/>
      <c r="B204" s="96"/>
      <c r="C204" s="97"/>
      <c r="D204" s="98"/>
      <c r="E204" s="98"/>
      <c r="F204" s="105">
        <f t="shared" si="13"/>
        <v>0</v>
      </c>
      <c r="G204" s="105">
        <f t="shared" si="14"/>
        <v>0</v>
      </c>
      <c r="H204" s="106" t="str">
        <f t="shared" si="15"/>
        <v/>
      </c>
      <c r="I204" s="107" t="str">
        <f>IF(H204="","",IF(H204&gt;BEHEER!$B$9,BEHEER!$C$9,IF(DEELNEMERSLIJST!H204&gt;=BEHEER!$B$7,BEHEER!$C$8,BEHEER!$C$7)))</f>
        <v/>
      </c>
      <c r="J204" s="108" t="str">
        <f t="shared" si="16"/>
        <v/>
      </c>
    </row>
    <row r="205" spans="1:10" x14ac:dyDescent="0.35">
      <c r="A205" s="96"/>
      <c r="B205" s="96"/>
      <c r="C205" s="97"/>
      <c r="D205" s="98"/>
      <c r="E205" s="98"/>
      <c r="F205" s="105">
        <f t="shared" si="13"/>
        <v>0</v>
      </c>
      <c r="G205" s="105">
        <f t="shared" si="14"/>
        <v>0</v>
      </c>
      <c r="H205" s="106" t="str">
        <f t="shared" si="15"/>
        <v/>
      </c>
      <c r="I205" s="107" t="str">
        <f>IF(H205="","",IF(H205&gt;BEHEER!$B$9,BEHEER!$C$9,IF(DEELNEMERSLIJST!H205&gt;=BEHEER!$B$7,BEHEER!$C$8,BEHEER!$C$7)))</f>
        <v/>
      </c>
      <c r="J205" s="108" t="str">
        <f t="shared" si="16"/>
        <v/>
      </c>
    </row>
    <row r="206" spans="1:10" x14ac:dyDescent="0.35">
      <c r="A206" s="96"/>
      <c r="B206" s="96"/>
      <c r="C206" s="97"/>
      <c r="D206" s="98"/>
      <c r="E206" s="98"/>
      <c r="F206" s="105">
        <f t="shared" si="13"/>
        <v>0</v>
      </c>
      <c r="G206" s="105">
        <f t="shared" si="14"/>
        <v>0</v>
      </c>
      <c r="H206" s="106" t="str">
        <f t="shared" si="15"/>
        <v/>
      </c>
      <c r="I206" s="107" t="str">
        <f>IF(H206="","",IF(H206&gt;BEHEER!$B$9,BEHEER!$C$9,IF(DEELNEMERSLIJST!H206&gt;=BEHEER!$B$7,BEHEER!$C$8,BEHEER!$C$7)))</f>
        <v/>
      </c>
      <c r="J206" s="108" t="str">
        <f t="shared" si="16"/>
        <v/>
      </c>
    </row>
    <row r="207" spans="1:10" x14ac:dyDescent="0.35">
      <c r="A207" s="96"/>
      <c r="B207" s="96"/>
      <c r="C207" s="97"/>
      <c r="D207" s="98"/>
      <c r="E207" s="98"/>
      <c r="F207" s="105">
        <f t="shared" si="13"/>
        <v>0</v>
      </c>
      <c r="G207" s="105">
        <f t="shared" si="14"/>
        <v>0</v>
      </c>
      <c r="H207" s="106" t="str">
        <f t="shared" si="15"/>
        <v/>
      </c>
      <c r="I207" s="107" t="str">
        <f>IF(H207="","",IF(H207&gt;BEHEER!$B$9,BEHEER!$C$9,IF(DEELNEMERSLIJST!H207&gt;=BEHEER!$B$7,BEHEER!$C$8,BEHEER!$C$7)))</f>
        <v/>
      </c>
      <c r="J207" s="108" t="str">
        <f t="shared" si="16"/>
        <v/>
      </c>
    </row>
    <row r="208" spans="1:10" x14ac:dyDescent="0.35">
      <c r="A208" s="96"/>
      <c r="B208" s="96"/>
      <c r="C208" s="97"/>
      <c r="D208" s="98"/>
      <c r="E208" s="98"/>
      <c r="F208" s="105">
        <f t="shared" si="13"/>
        <v>0</v>
      </c>
      <c r="G208" s="105">
        <f t="shared" si="14"/>
        <v>0</v>
      </c>
      <c r="H208" s="106" t="str">
        <f t="shared" si="15"/>
        <v/>
      </c>
      <c r="I208" s="107" t="str">
        <f>IF(H208="","",IF(H208&gt;BEHEER!$B$9,BEHEER!$C$9,IF(DEELNEMERSLIJST!H208&gt;=BEHEER!$B$7,BEHEER!$C$8,BEHEER!$C$7)))</f>
        <v/>
      </c>
      <c r="J208" s="108" t="str">
        <f t="shared" si="16"/>
        <v/>
      </c>
    </row>
    <row r="209" spans="1:10" x14ac:dyDescent="0.35">
      <c r="A209" s="96"/>
      <c r="B209" s="96"/>
      <c r="C209" s="97"/>
      <c r="D209" s="98"/>
      <c r="E209" s="98"/>
      <c r="F209" s="105">
        <f t="shared" si="13"/>
        <v>0</v>
      </c>
      <c r="G209" s="105">
        <f t="shared" si="14"/>
        <v>0</v>
      </c>
      <c r="H209" s="106" t="str">
        <f t="shared" si="15"/>
        <v/>
      </c>
      <c r="I209" s="107" t="str">
        <f>IF(H209="","",IF(H209&gt;BEHEER!$B$9,BEHEER!$C$9,IF(DEELNEMERSLIJST!H209&gt;=BEHEER!$B$7,BEHEER!$C$8,BEHEER!$C$7)))</f>
        <v/>
      </c>
      <c r="J209" s="108" t="str">
        <f t="shared" si="16"/>
        <v/>
      </c>
    </row>
    <row r="210" spans="1:10" x14ac:dyDescent="0.35">
      <c r="A210" s="96"/>
      <c r="B210" s="96"/>
      <c r="C210" s="97"/>
      <c r="D210" s="98"/>
      <c r="E210" s="98"/>
      <c r="F210" s="105">
        <f t="shared" si="13"/>
        <v>0</v>
      </c>
      <c r="G210" s="105">
        <f t="shared" si="14"/>
        <v>0</v>
      </c>
      <c r="H210" s="106" t="str">
        <f t="shared" si="15"/>
        <v/>
      </c>
      <c r="I210" s="107" t="str">
        <f>IF(H210="","",IF(H210&gt;BEHEER!$B$9,BEHEER!$C$9,IF(DEELNEMERSLIJST!H210&gt;=BEHEER!$B$7,BEHEER!$C$8,BEHEER!$C$7)))</f>
        <v/>
      </c>
      <c r="J210" s="108" t="str">
        <f t="shared" si="16"/>
        <v/>
      </c>
    </row>
    <row r="211" spans="1:10" x14ac:dyDescent="0.35">
      <c r="A211" s="96"/>
      <c r="B211" s="96"/>
      <c r="C211" s="97"/>
      <c r="D211" s="98"/>
      <c r="E211" s="98"/>
      <c r="F211" s="105">
        <f t="shared" si="13"/>
        <v>0</v>
      </c>
      <c r="G211" s="105">
        <f t="shared" si="14"/>
        <v>0</v>
      </c>
      <c r="H211" s="106" t="str">
        <f t="shared" si="15"/>
        <v/>
      </c>
      <c r="I211" s="107" t="str">
        <f>IF(H211="","",IF(H211&gt;BEHEER!$B$9,BEHEER!$C$9,IF(DEELNEMERSLIJST!H211&gt;=BEHEER!$B$7,BEHEER!$C$8,BEHEER!$C$7)))</f>
        <v/>
      </c>
      <c r="J211" s="108" t="str">
        <f t="shared" si="16"/>
        <v/>
      </c>
    </row>
    <row r="212" spans="1:10" x14ac:dyDescent="0.35">
      <c r="A212" s="96"/>
      <c r="B212" s="96"/>
      <c r="C212" s="97"/>
      <c r="D212" s="98"/>
      <c r="E212" s="98"/>
      <c r="F212" s="105">
        <f t="shared" si="13"/>
        <v>0</v>
      </c>
      <c r="G212" s="105">
        <f t="shared" si="14"/>
        <v>0</v>
      </c>
      <c r="H212" s="106" t="str">
        <f t="shared" si="15"/>
        <v/>
      </c>
      <c r="I212" s="107" t="str">
        <f>IF(H212="","",IF(H212&gt;BEHEER!$B$9,BEHEER!$C$9,IF(DEELNEMERSLIJST!H212&gt;=BEHEER!$B$7,BEHEER!$C$8,BEHEER!$C$7)))</f>
        <v/>
      </c>
      <c r="J212" s="108" t="str">
        <f t="shared" si="16"/>
        <v/>
      </c>
    </row>
    <row r="213" spans="1:10" x14ac:dyDescent="0.35">
      <c r="A213" s="96"/>
      <c r="B213" s="96"/>
      <c r="C213" s="97"/>
      <c r="D213" s="98"/>
      <c r="E213" s="98"/>
      <c r="F213" s="105">
        <f t="shared" si="13"/>
        <v>0</v>
      </c>
      <c r="G213" s="105">
        <f t="shared" si="14"/>
        <v>0</v>
      </c>
      <c r="H213" s="106" t="str">
        <f t="shared" si="15"/>
        <v/>
      </c>
      <c r="I213" s="107" t="str">
        <f>IF(H213="","",IF(H213&gt;BEHEER!$B$9,BEHEER!$C$9,IF(DEELNEMERSLIJST!H213&gt;=BEHEER!$B$7,BEHEER!$C$8,BEHEER!$C$7)))</f>
        <v/>
      </c>
      <c r="J213" s="108" t="str">
        <f t="shared" si="16"/>
        <v/>
      </c>
    </row>
    <row r="214" spans="1:10" x14ac:dyDescent="0.35">
      <c r="A214" s="96"/>
      <c r="B214" s="96"/>
      <c r="C214" s="97"/>
      <c r="D214" s="98"/>
      <c r="E214" s="98"/>
      <c r="F214" s="105">
        <f t="shared" si="13"/>
        <v>0</v>
      </c>
      <c r="G214" s="105">
        <f t="shared" si="14"/>
        <v>0</v>
      </c>
      <c r="H214" s="106" t="str">
        <f t="shared" si="15"/>
        <v/>
      </c>
      <c r="I214" s="107" t="str">
        <f>IF(H214="","",IF(H214&gt;BEHEER!$B$9,BEHEER!$C$9,IF(DEELNEMERSLIJST!H214&gt;=BEHEER!$B$7,BEHEER!$C$8,BEHEER!$C$7)))</f>
        <v/>
      </c>
      <c r="J214" s="108" t="str">
        <f t="shared" si="16"/>
        <v/>
      </c>
    </row>
    <row r="215" spans="1:10" x14ac:dyDescent="0.35">
      <c r="A215" s="96"/>
      <c r="B215" s="96"/>
      <c r="C215" s="97"/>
      <c r="D215" s="98"/>
      <c r="E215" s="98"/>
      <c r="F215" s="105">
        <f t="shared" si="13"/>
        <v>0</v>
      </c>
      <c r="G215" s="105">
        <f t="shared" si="14"/>
        <v>0</v>
      </c>
      <c r="H215" s="106" t="str">
        <f t="shared" si="15"/>
        <v/>
      </c>
      <c r="I215" s="107" t="str">
        <f>IF(H215="","",IF(H215&gt;BEHEER!$B$9,BEHEER!$C$9,IF(DEELNEMERSLIJST!H215&gt;=BEHEER!$B$7,BEHEER!$C$8,BEHEER!$C$7)))</f>
        <v/>
      </c>
      <c r="J215" s="108" t="str">
        <f t="shared" si="16"/>
        <v/>
      </c>
    </row>
    <row r="216" spans="1:10" x14ac:dyDescent="0.35">
      <c r="A216" s="96"/>
      <c r="B216" s="96"/>
      <c r="C216" s="97"/>
      <c r="D216" s="98"/>
      <c r="E216" s="98"/>
      <c r="F216" s="105">
        <f t="shared" si="13"/>
        <v>0</v>
      </c>
      <c r="G216" s="105">
        <f t="shared" si="14"/>
        <v>0</v>
      </c>
      <c r="H216" s="106" t="str">
        <f t="shared" si="15"/>
        <v/>
      </c>
      <c r="I216" s="107" t="str">
        <f>IF(H216="","",IF(H216&gt;BEHEER!$B$9,BEHEER!$C$9,IF(DEELNEMERSLIJST!H216&gt;=BEHEER!$B$7,BEHEER!$C$8,BEHEER!$C$7)))</f>
        <v/>
      </c>
      <c r="J216" s="108" t="str">
        <f t="shared" si="16"/>
        <v/>
      </c>
    </row>
    <row r="217" spans="1:10" x14ac:dyDescent="0.35">
      <c r="A217" s="96"/>
      <c r="B217" s="96"/>
      <c r="C217" s="97"/>
      <c r="D217" s="98"/>
      <c r="E217" s="98"/>
      <c r="F217" s="105">
        <f t="shared" si="13"/>
        <v>0</v>
      </c>
      <c r="G217" s="105">
        <f t="shared" si="14"/>
        <v>0</v>
      </c>
      <c r="H217" s="106" t="str">
        <f t="shared" si="15"/>
        <v/>
      </c>
      <c r="I217" s="107" t="str">
        <f>IF(H217="","",IF(H217&gt;BEHEER!$B$9,BEHEER!$C$9,IF(DEELNEMERSLIJST!H217&gt;=BEHEER!$B$7,BEHEER!$C$8,BEHEER!$C$7)))</f>
        <v/>
      </c>
      <c r="J217" s="108" t="str">
        <f t="shared" si="16"/>
        <v/>
      </c>
    </row>
    <row r="218" spans="1:10" x14ac:dyDescent="0.35">
      <c r="A218" s="96"/>
      <c r="B218" s="96"/>
      <c r="C218" s="97"/>
      <c r="D218" s="98"/>
      <c r="E218" s="98"/>
      <c r="F218" s="105">
        <f t="shared" si="13"/>
        <v>0</v>
      </c>
      <c r="G218" s="105">
        <f t="shared" si="14"/>
        <v>0</v>
      </c>
      <c r="H218" s="106" t="str">
        <f t="shared" si="15"/>
        <v/>
      </c>
      <c r="I218" s="107" t="str">
        <f>IF(H218="","",IF(H218&gt;BEHEER!$B$9,BEHEER!$C$9,IF(DEELNEMERSLIJST!H218&gt;=BEHEER!$B$7,BEHEER!$C$8,BEHEER!$C$7)))</f>
        <v/>
      </c>
      <c r="J218" s="108" t="str">
        <f t="shared" si="16"/>
        <v/>
      </c>
    </row>
    <row r="219" spans="1:10" x14ac:dyDescent="0.35">
      <c r="A219" s="96"/>
      <c r="B219" s="96"/>
      <c r="C219" s="97"/>
      <c r="D219" s="98"/>
      <c r="E219" s="98"/>
      <c r="F219" s="105">
        <f t="shared" si="13"/>
        <v>0</v>
      </c>
      <c r="G219" s="105">
        <f t="shared" si="14"/>
        <v>0</v>
      </c>
      <c r="H219" s="106" t="str">
        <f t="shared" si="15"/>
        <v/>
      </c>
      <c r="I219" s="107" t="str">
        <f>IF(H219="","",IF(H219&gt;BEHEER!$B$9,BEHEER!$C$9,IF(DEELNEMERSLIJST!H219&gt;=BEHEER!$B$7,BEHEER!$C$8,BEHEER!$C$7)))</f>
        <v/>
      </c>
      <c r="J219" s="108" t="str">
        <f t="shared" si="16"/>
        <v/>
      </c>
    </row>
    <row r="220" spans="1:10" x14ac:dyDescent="0.35">
      <c r="A220" s="96"/>
      <c r="B220" s="96"/>
      <c r="C220" s="97"/>
      <c r="D220" s="98"/>
      <c r="E220" s="98"/>
      <c r="F220" s="105">
        <f t="shared" si="13"/>
        <v>0</v>
      </c>
      <c r="G220" s="105">
        <f t="shared" si="14"/>
        <v>0</v>
      </c>
      <c r="H220" s="106" t="str">
        <f t="shared" si="15"/>
        <v/>
      </c>
      <c r="I220" s="107" t="str">
        <f>IF(H220="","",IF(H220&gt;BEHEER!$B$9,BEHEER!$C$9,IF(DEELNEMERSLIJST!H220&gt;=BEHEER!$B$7,BEHEER!$C$8,BEHEER!$C$7)))</f>
        <v/>
      </c>
      <c r="J220" s="108" t="str">
        <f t="shared" si="16"/>
        <v/>
      </c>
    </row>
    <row r="221" spans="1:10" x14ac:dyDescent="0.35">
      <c r="A221" s="96"/>
      <c r="B221" s="96"/>
      <c r="C221" s="97"/>
      <c r="D221" s="98"/>
      <c r="E221" s="98"/>
      <c r="F221" s="105">
        <f t="shared" si="13"/>
        <v>0</v>
      </c>
      <c r="G221" s="105">
        <f t="shared" si="14"/>
        <v>0</v>
      </c>
      <c r="H221" s="106" t="str">
        <f t="shared" si="15"/>
        <v/>
      </c>
      <c r="I221" s="107" t="str">
        <f>IF(H221="","",IF(H221&gt;BEHEER!$B$9,BEHEER!$C$9,IF(DEELNEMERSLIJST!H221&gt;=BEHEER!$B$7,BEHEER!$C$8,BEHEER!$C$7)))</f>
        <v/>
      </c>
      <c r="J221" s="108" t="str">
        <f t="shared" si="16"/>
        <v/>
      </c>
    </row>
    <row r="222" spans="1:10" x14ac:dyDescent="0.35">
      <c r="A222" s="96"/>
      <c r="B222" s="96"/>
      <c r="C222" s="97"/>
      <c r="D222" s="98"/>
      <c r="E222" s="98"/>
      <c r="F222" s="105">
        <f t="shared" si="13"/>
        <v>0</v>
      </c>
      <c r="G222" s="105">
        <f t="shared" si="14"/>
        <v>0</v>
      </c>
      <c r="H222" s="106" t="str">
        <f t="shared" si="15"/>
        <v/>
      </c>
      <c r="I222" s="107" t="str">
        <f>IF(H222="","",IF(H222&gt;BEHEER!$B$9,BEHEER!$C$9,IF(DEELNEMERSLIJST!H222&gt;=BEHEER!$B$7,BEHEER!$C$8,BEHEER!$C$7)))</f>
        <v/>
      </c>
      <c r="J222" s="108" t="str">
        <f t="shared" si="16"/>
        <v/>
      </c>
    </row>
    <row r="223" spans="1:10" x14ac:dyDescent="0.35">
      <c r="A223" s="96"/>
      <c r="B223" s="96"/>
      <c r="C223" s="97"/>
      <c r="D223" s="98"/>
      <c r="E223" s="98"/>
      <c r="F223" s="105">
        <f t="shared" si="13"/>
        <v>0</v>
      </c>
      <c r="G223" s="105">
        <f t="shared" si="14"/>
        <v>0</v>
      </c>
      <c r="H223" s="106" t="str">
        <f t="shared" si="15"/>
        <v/>
      </c>
      <c r="I223" s="107" t="str">
        <f>IF(H223="","",IF(H223&gt;BEHEER!$B$9,BEHEER!$C$9,IF(DEELNEMERSLIJST!H223&gt;=BEHEER!$B$7,BEHEER!$C$8,BEHEER!$C$7)))</f>
        <v/>
      </c>
      <c r="J223" s="108" t="str">
        <f t="shared" si="16"/>
        <v/>
      </c>
    </row>
    <row r="224" spans="1:10" x14ac:dyDescent="0.35">
      <c r="A224" s="96"/>
      <c r="B224" s="96"/>
      <c r="C224" s="97"/>
      <c r="D224" s="98"/>
      <c r="E224" s="98"/>
      <c r="F224" s="105">
        <f t="shared" si="13"/>
        <v>0</v>
      </c>
      <c r="G224" s="105">
        <f t="shared" si="14"/>
        <v>0</v>
      </c>
      <c r="H224" s="106" t="str">
        <f t="shared" si="15"/>
        <v/>
      </c>
      <c r="I224" s="107" t="str">
        <f>IF(H224="","",IF(H224&gt;BEHEER!$B$9,BEHEER!$C$9,IF(DEELNEMERSLIJST!H224&gt;=BEHEER!$B$7,BEHEER!$C$8,BEHEER!$C$7)))</f>
        <v/>
      </c>
      <c r="J224" s="108" t="str">
        <f t="shared" si="16"/>
        <v/>
      </c>
    </row>
    <row r="225" spans="1:10" x14ac:dyDescent="0.35">
      <c r="A225" s="96"/>
      <c r="B225" s="96"/>
      <c r="C225" s="97"/>
      <c r="D225" s="98"/>
      <c r="E225" s="98"/>
      <c r="F225" s="105">
        <f t="shared" si="13"/>
        <v>0</v>
      </c>
      <c r="G225" s="105">
        <f t="shared" si="14"/>
        <v>0</v>
      </c>
      <c r="H225" s="106" t="str">
        <f t="shared" si="15"/>
        <v/>
      </c>
      <c r="I225" s="107" t="str">
        <f>IF(H225="","",IF(H225&gt;BEHEER!$B$9,BEHEER!$C$9,IF(DEELNEMERSLIJST!H225&gt;=BEHEER!$B$7,BEHEER!$C$8,BEHEER!$C$7)))</f>
        <v/>
      </c>
      <c r="J225" s="108" t="str">
        <f t="shared" si="16"/>
        <v/>
      </c>
    </row>
    <row r="226" spans="1:10" x14ac:dyDescent="0.35">
      <c r="A226" s="96"/>
      <c r="B226" s="96"/>
      <c r="C226" s="97"/>
      <c r="D226" s="98"/>
      <c r="E226" s="98"/>
      <c r="F226" s="105">
        <f t="shared" si="13"/>
        <v>0</v>
      </c>
      <c r="G226" s="105">
        <f t="shared" si="14"/>
        <v>0</v>
      </c>
      <c r="H226" s="106" t="str">
        <f t="shared" si="15"/>
        <v/>
      </c>
      <c r="I226" s="107" t="str">
        <f>IF(H226="","",IF(H226&gt;BEHEER!$B$9,BEHEER!$C$9,IF(DEELNEMERSLIJST!H226&gt;=BEHEER!$B$7,BEHEER!$C$8,BEHEER!$C$7)))</f>
        <v/>
      </c>
      <c r="J226" s="108" t="str">
        <f t="shared" si="16"/>
        <v/>
      </c>
    </row>
    <row r="227" spans="1:10" x14ac:dyDescent="0.35">
      <c r="A227" s="96"/>
      <c r="B227" s="96"/>
      <c r="C227" s="97"/>
      <c r="D227" s="98"/>
      <c r="E227" s="98"/>
      <c r="F227" s="105">
        <f t="shared" si="13"/>
        <v>0</v>
      </c>
      <c r="G227" s="105">
        <f t="shared" si="14"/>
        <v>0</v>
      </c>
      <c r="H227" s="106" t="str">
        <f t="shared" si="15"/>
        <v/>
      </c>
      <c r="I227" s="107" t="str">
        <f>IF(H227="","",IF(H227&gt;BEHEER!$B$9,BEHEER!$C$9,IF(DEELNEMERSLIJST!H227&gt;=BEHEER!$B$7,BEHEER!$C$8,BEHEER!$C$7)))</f>
        <v/>
      </c>
      <c r="J227" s="108" t="str">
        <f t="shared" si="16"/>
        <v/>
      </c>
    </row>
    <row r="228" spans="1:10" x14ac:dyDescent="0.35">
      <c r="A228" s="96"/>
      <c r="B228" s="96"/>
      <c r="C228" s="97"/>
      <c r="D228" s="98"/>
      <c r="E228" s="98"/>
      <c r="F228" s="105">
        <f t="shared" si="13"/>
        <v>0</v>
      </c>
      <c r="G228" s="105">
        <f t="shared" si="14"/>
        <v>0</v>
      </c>
      <c r="H228" s="106" t="str">
        <f t="shared" si="15"/>
        <v/>
      </c>
      <c r="I228" s="107" t="str">
        <f>IF(H228="","",IF(H228&gt;BEHEER!$B$9,BEHEER!$C$9,IF(DEELNEMERSLIJST!H228&gt;=BEHEER!$B$7,BEHEER!$C$8,BEHEER!$C$7)))</f>
        <v/>
      </c>
      <c r="J228" s="108" t="str">
        <f t="shared" si="16"/>
        <v/>
      </c>
    </row>
    <row r="229" spans="1:10" x14ac:dyDescent="0.35">
      <c r="A229" s="96"/>
      <c r="B229" s="96"/>
      <c r="C229" s="97"/>
      <c r="D229" s="98"/>
      <c r="E229" s="98"/>
      <c r="F229" s="105">
        <f t="shared" si="13"/>
        <v>0</v>
      </c>
      <c r="G229" s="105">
        <f t="shared" si="14"/>
        <v>0</v>
      </c>
      <c r="H229" s="106" t="str">
        <f t="shared" si="15"/>
        <v/>
      </c>
      <c r="I229" s="107" t="str">
        <f>IF(H229="","",IF(H229&gt;BEHEER!$B$9,BEHEER!$C$9,IF(DEELNEMERSLIJST!H229&gt;=BEHEER!$B$7,BEHEER!$C$8,BEHEER!$C$7)))</f>
        <v/>
      </c>
      <c r="J229" s="108" t="str">
        <f t="shared" si="16"/>
        <v/>
      </c>
    </row>
    <row r="230" spans="1:10" x14ac:dyDescent="0.35">
      <c r="A230" s="96"/>
      <c r="B230" s="96"/>
      <c r="C230" s="97"/>
      <c r="D230" s="98"/>
      <c r="E230" s="98"/>
      <c r="F230" s="105">
        <f t="shared" ref="F230:F293" si="17">D230</f>
        <v>0</v>
      </c>
      <c r="G230" s="105">
        <f t="shared" ref="G230:G293" si="18">E230</f>
        <v>0</v>
      </c>
      <c r="H230" s="106" t="str">
        <f t="shared" ref="H230:H293" si="19">IFERROR(IF(G230&lt;=F230,G230/F230,""),"")</f>
        <v/>
      </c>
      <c r="I230" s="107" t="str">
        <f>IF(H230="","",IF(H230&gt;BEHEER!$B$9,BEHEER!$C$9,IF(DEELNEMERSLIJST!H230&gt;=BEHEER!$B$7,BEHEER!$C$8,BEHEER!$C$7)))</f>
        <v/>
      </c>
      <c r="J230" s="108" t="str">
        <f t="shared" ref="J230:J293" si="20">IFERROR(F230*I230*4,"")</f>
        <v/>
      </c>
    </row>
    <row r="231" spans="1:10" x14ac:dyDescent="0.35">
      <c r="A231" s="96"/>
      <c r="B231" s="96"/>
      <c r="C231" s="97"/>
      <c r="D231" s="98"/>
      <c r="E231" s="98"/>
      <c r="F231" s="105">
        <f t="shared" si="17"/>
        <v>0</v>
      </c>
      <c r="G231" s="105">
        <f t="shared" si="18"/>
        <v>0</v>
      </c>
      <c r="H231" s="106" t="str">
        <f t="shared" si="19"/>
        <v/>
      </c>
      <c r="I231" s="107" t="str">
        <f>IF(H231="","",IF(H231&gt;BEHEER!$B$9,BEHEER!$C$9,IF(DEELNEMERSLIJST!H231&gt;=BEHEER!$B$7,BEHEER!$C$8,BEHEER!$C$7)))</f>
        <v/>
      </c>
      <c r="J231" s="108" t="str">
        <f t="shared" si="20"/>
        <v/>
      </c>
    </row>
    <row r="232" spans="1:10" x14ac:dyDescent="0.35">
      <c r="A232" s="96"/>
      <c r="B232" s="96"/>
      <c r="C232" s="97"/>
      <c r="D232" s="98"/>
      <c r="E232" s="98"/>
      <c r="F232" s="105">
        <f t="shared" si="17"/>
        <v>0</v>
      </c>
      <c r="G232" s="105">
        <f t="shared" si="18"/>
        <v>0</v>
      </c>
      <c r="H232" s="106" t="str">
        <f t="shared" si="19"/>
        <v/>
      </c>
      <c r="I232" s="107" t="str">
        <f>IF(H232="","",IF(H232&gt;BEHEER!$B$9,BEHEER!$C$9,IF(DEELNEMERSLIJST!H232&gt;=BEHEER!$B$7,BEHEER!$C$8,BEHEER!$C$7)))</f>
        <v/>
      </c>
      <c r="J232" s="108" t="str">
        <f t="shared" si="20"/>
        <v/>
      </c>
    </row>
    <row r="233" spans="1:10" x14ac:dyDescent="0.35">
      <c r="A233" s="96"/>
      <c r="B233" s="96"/>
      <c r="C233" s="97"/>
      <c r="D233" s="98"/>
      <c r="E233" s="98"/>
      <c r="F233" s="105">
        <f t="shared" si="17"/>
        <v>0</v>
      </c>
      <c r="G233" s="105">
        <f t="shared" si="18"/>
        <v>0</v>
      </c>
      <c r="H233" s="106" t="str">
        <f t="shared" si="19"/>
        <v/>
      </c>
      <c r="I233" s="107" t="str">
        <f>IF(H233="","",IF(H233&gt;BEHEER!$B$9,BEHEER!$C$9,IF(DEELNEMERSLIJST!H233&gt;=BEHEER!$B$7,BEHEER!$C$8,BEHEER!$C$7)))</f>
        <v/>
      </c>
      <c r="J233" s="108" t="str">
        <f t="shared" si="20"/>
        <v/>
      </c>
    </row>
    <row r="234" spans="1:10" x14ac:dyDescent="0.35">
      <c r="A234" s="96"/>
      <c r="B234" s="96"/>
      <c r="C234" s="97"/>
      <c r="D234" s="98"/>
      <c r="E234" s="98"/>
      <c r="F234" s="105">
        <f t="shared" si="17"/>
        <v>0</v>
      </c>
      <c r="G234" s="105">
        <f t="shared" si="18"/>
        <v>0</v>
      </c>
      <c r="H234" s="106" t="str">
        <f t="shared" si="19"/>
        <v/>
      </c>
      <c r="I234" s="107" t="str">
        <f>IF(H234="","",IF(H234&gt;BEHEER!$B$9,BEHEER!$C$9,IF(DEELNEMERSLIJST!H234&gt;=BEHEER!$B$7,BEHEER!$C$8,BEHEER!$C$7)))</f>
        <v/>
      </c>
      <c r="J234" s="108" t="str">
        <f t="shared" si="20"/>
        <v/>
      </c>
    </row>
    <row r="235" spans="1:10" x14ac:dyDescent="0.35">
      <c r="A235" s="96"/>
      <c r="B235" s="96"/>
      <c r="C235" s="97"/>
      <c r="D235" s="98"/>
      <c r="E235" s="98"/>
      <c r="F235" s="105">
        <f t="shared" si="17"/>
        <v>0</v>
      </c>
      <c r="G235" s="105">
        <f t="shared" si="18"/>
        <v>0</v>
      </c>
      <c r="H235" s="106" t="str">
        <f t="shared" si="19"/>
        <v/>
      </c>
      <c r="I235" s="107" t="str">
        <f>IF(H235="","",IF(H235&gt;BEHEER!$B$9,BEHEER!$C$9,IF(DEELNEMERSLIJST!H235&gt;=BEHEER!$B$7,BEHEER!$C$8,BEHEER!$C$7)))</f>
        <v/>
      </c>
      <c r="J235" s="108" t="str">
        <f t="shared" si="20"/>
        <v/>
      </c>
    </row>
    <row r="236" spans="1:10" x14ac:dyDescent="0.35">
      <c r="A236" s="96"/>
      <c r="B236" s="96"/>
      <c r="C236" s="97"/>
      <c r="D236" s="98"/>
      <c r="E236" s="98"/>
      <c r="F236" s="105">
        <f t="shared" si="17"/>
        <v>0</v>
      </c>
      <c r="G236" s="105">
        <f t="shared" si="18"/>
        <v>0</v>
      </c>
      <c r="H236" s="106" t="str">
        <f t="shared" si="19"/>
        <v/>
      </c>
      <c r="I236" s="107" t="str">
        <f>IF(H236="","",IF(H236&gt;BEHEER!$B$9,BEHEER!$C$9,IF(DEELNEMERSLIJST!H236&gt;=BEHEER!$B$7,BEHEER!$C$8,BEHEER!$C$7)))</f>
        <v/>
      </c>
      <c r="J236" s="108" t="str">
        <f t="shared" si="20"/>
        <v/>
      </c>
    </row>
    <row r="237" spans="1:10" x14ac:dyDescent="0.35">
      <c r="A237" s="96"/>
      <c r="B237" s="96"/>
      <c r="C237" s="97"/>
      <c r="D237" s="98"/>
      <c r="E237" s="98"/>
      <c r="F237" s="105">
        <f t="shared" si="17"/>
        <v>0</v>
      </c>
      <c r="G237" s="105">
        <f t="shared" si="18"/>
        <v>0</v>
      </c>
      <c r="H237" s="106" t="str">
        <f t="shared" si="19"/>
        <v/>
      </c>
      <c r="I237" s="107" t="str">
        <f>IF(H237="","",IF(H237&gt;BEHEER!$B$9,BEHEER!$C$9,IF(DEELNEMERSLIJST!H237&gt;=BEHEER!$B$7,BEHEER!$C$8,BEHEER!$C$7)))</f>
        <v/>
      </c>
      <c r="J237" s="108" t="str">
        <f t="shared" si="20"/>
        <v/>
      </c>
    </row>
    <row r="238" spans="1:10" x14ac:dyDescent="0.35">
      <c r="A238" s="96"/>
      <c r="B238" s="96"/>
      <c r="C238" s="97"/>
      <c r="D238" s="98"/>
      <c r="E238" s="98"/>
      <c r="F238" s="105">
        <f t="shared" si="17"/>
        <v>0</v>
      </c>
      <c r="G238" s="105">
        <f t="shared" si="18"/>
        <v>0</v>
      </c>
      <c r="H238" s="106" t="str">
        <f t="shared" si="19"/>
        <v/>
      </c>
      <c r="I238" s="107" t="str">
        <f>IF(H238="","",IF(H238&gt;BEHEER!$B$9,BEHEER!$C$9,IF(DEELNEMERSLIJST!H238&gt;=BEHEER!$B$7,BEHEER!$C$8,BEHEER!$C$7)))</f>
        <v/>
      </c>
      <c r="J238" s="108" t="str">
        <f t="shared" si="20"/>
        <v/>
      </c>
    </row>
    <row r="239" spans="1:10" x14ac:dyDescent="0.35">
      <c r="A239" s="96"/>
      <c r="B239" s="96"/>
      <c r="C239" s="97"/>
      <c r="D239" s="98"/>
      <c r="E239" s="98"/>
      <c r="F239" s="105">
        <f t="shared" si="17"/>
        <v>0</v>
      </c>
      <c r="G239" s="105">
        <f t="shared" si="18"/>
        <v>0</v>
      </c>
      <c r="H239" s="106" t="str">
        <f t="shared" si="19"/>
        <v/>
      </c>
      <c r="I239" s="107" t="str">
        <f>IF(H239="","",IF(H239&gt;BEHEER!$B$9,BEHEER!$C$9,IF(DEELNEMERSLIJST!H239&gt;=BEHEER!$B$7,BEHEER!$C$8,BEHEER!$C$7)))</f>
        <v/>
      </c>
      <c r="J239" s="108" t="str">
        <f t="shared" si="20"/>
        <v/>
      </c>
    </row>
    <row r="240" spans="1:10" x14ac:dyDescent="0.35">
      <c r="A240" s="96"/>
      <c r="B240" s="96"/>
      <c r="C240" s="97"/>
      <c r="D240" s="98"/>
      <c r="E240" s="98"/>
      <c r="F240" s="105">
        <f t="shared" si="17"/>
        <v>0</v>
      </c>
      <c r="G240" s="105">
        <f t="shared" si="18"/>
        <v>0</v>
      </c>
      <c r="H240" s="106" t="str">
        <f t="shared" si="19"/>
        <v/>
      </c>
      <c r="I240" s="107" t="str">
        <f>IF(H240="","",IF(H240&gt;BEHEER!$B$9,BEHEER!$C$9,IF(DEELNEMERSLIJST!H240&gt;=BEHEER!$B$7,BEHEER!$C$8,BEHEER!$C$7)))</f>
        <v/>
      </c>
      <c r="J240" s="108" t="str">
        <f t="shared" si="20"/>
        <v/>
      </c>
    </row>
    <row r="241" spans="1:10" x14ac:dyDescent="0.35">
      <c r="A241" s="96"/>
      <c r="B241" s="96"/>
      <c r="C241" s="97"/>
      <c r="D241" s="98"/>
      <c r="E241" s="98"/>
      <c r="F241" s="105">
        <f t="shared" si="17"/>
        <v>0</v>
      </c>
      <c r="G241" s="105">
        <f t="shared" si="18"/>
        <v>0</v>
      </c>
      <c r="H241" s="106" t="str">
        <f t="shared" si="19"/>
        <v/>
      </c>
      <c r="I241" s="107" t="str">
        <f>IF(H241="","",IF(H241&gt;BEHEER!$B$9,BEHEER!$C$9,IF(DEELNEMERSLIJST!H241&gt;=BEHEER!$B$7,BEHEER!$C$8,BEHEER!$C$7)))</f>
        <v/>
      </c>
      <c r="J241" s="108" t="str">
        <f t="shared" si="20"/>
        <v/>
      </c>
    </row>
    <row r="242" spans="1:10" x14ac:dyDescent="0.35">
      <c r="A242" s="96"/>
      <c r="B242" s="96"/>
      <c r="C242" s="97"/>
      <c r="D242" s="98"/>
      <c r="E242" s="98"/>
      <c r="F242" s="105">
        <f t="shared" si="17"/>
        <v>0</v>
      </c>
      <c r="G242" s="105">
        <f t="shared" si="18"/>
        <v>0</v>
      </c>
      <c r="H242" s="106" t="str">
        <f t="shared" si="19"/>
        <v/>
      </c>
      <c r="I242" s="107" t="str">
        <f>IF(H242="","",IF(H242&gt;BEHEER!$B$9,BEHEER!$C$9,IF(DEELNEMERSLIJST!H242&gt;=BEHEER!$B$7,BEHEER!$C$8,BEHEER!$C$7)))</f>
        <v/>
      </c>
      <c r="J242" s="108" t="str">
        <f t="shared" si="20"/>
        <v/>
      </c>
    </row>
    <row r="243" spans="1:10" x14ac:dyDescent="0.35">
      <c r="A243" s="96"/>
      <c r="B243" s="96"/>
      <c r="C243" s="97"/>
      <c r="D243" s="98"/>
      <c r="E243" s="98"/>
      <c r="F243" s="105">
        <f t="shared" si="17"/>
        <v>0</v>
      </c>
      <c r="G243" s="105">
        <f t="shared" si="18"/>
        <v>0</v>
      </c>
      <c r="H243" s="106" t="str">
        <f t="shared" si="19"/>
        <v/>
      </c>
      <c r="I243" s="107" t="str">
        <f>IF(H243="","",IF(H243&gt;BEHEER!$B$9,BEHEER!$C$9,IF(DEELNEMERSLIJST!H243&gt;=BEHEER!$B$7,BEHEER!$C$8,BEHEER!$C$7)))</f>
        <v/>
      </c>
      <c r="J243" s="108" t="str">
        <f t="shared" si="20"/>
        <v/>
      </c>
    </row>
    <row r="244" spans="1:10" x14ac:dyDescent="0.35">
      <c r="A244" s="96"/>
      <c r="B244" s="96"/>
      <c r="C244" s="97"/>
      <c r="D244" s="98"/>
      <c r="E244" s="98"/>
      <c r="F244" s="105">
        <f t="shared" si="17"/>
        <v>0</v>
      </c>
      <c r="G244" s="105">
        <f t="shared" si="18"/>
        <v>0</v>
      </c>
      <c r="H244" s="106" t="str">
        <f t="shared" si="19"/>
        <v/>
      </c>
      <c r="I244" s="107" t="str">
        <f>IF(H244="","",IF(H244&gt;BEHEER!$B$9,BEHEER!$C$9,IF(DEELNEMERSLIJST!H244&gt;=BEHEER!$B$7,BEHEER!$C$8,BEHEER!$C$7)))</f>
        <v/>
      </c>
      <c r="J244" s="108" t="str">
        <f t="shared" si="20"/>
        <v/>
      </c>
    </row>
    <row r="245" spans="1:10" x14ac:dyDescent="0.35">
      <c r="A245" s="96"/>
      <c r="B245" s="96"/>
      <c r="C245" s="97"/>
      <c r="D245" s="98"/>
      <c r="E245" s="98"/>
      <c r="F245" s="105">
        <f t="shared" si="17"/>
        <v>0</v>
      </c>
      <c r="G245" s="105">
        <f t="shared" si="18"/>
        <v>0</v>
      </c>
      <c r="H245" s="106" t="str">
        <f t="shared" si="19"/>
        <v/>
      </c>
      <c r="I245" s="107" t="str">
        <f>IF(H245="","",IF(H245&gt;BEHEER!$B$9,BEHEER!$C$9,IF(DEELNEMERSLIJST!H245&gt;=BEHEER!$B$7,BEHEER!$C$8,BEHEER!$C$7)))</f>
        <v/>
      </c>
      <c r="J245" s="108" t="str">
        <f t="shared" si="20"/>
        <v/>
      </c>
    </row>
    <row r="246" spans="1:10" x14ac:dyDescent="0.35">
      <c r="A246" s="96"/>
      <c r="B246" s="96"/>
      <c r="C246" s="97"/>
      <c r="D246" s="98"/>
      <c r="E246" s="98"/>
      <c r="F246" s="105">
        <f t="shared" si="17"/>
        <v>0</v>
      </c>
      <c r="G246" s="105">
        <f t="shared" si="18"/>
        <v>0</v>
      </c>
      <c r="H246" s="106" t="str">
        <f t="shared" si="19"/>
        <v/>
      </c>
      <c r="I246" s="107" t="str">
        <f>IF(H246="","",IF(H246&gt;BEHEER!$B$9,BEHEER!$C$9,IF(DEELNEMERSLIJST!H246&gt;=BEHEER!$B$7,BEHEER!$C$8,BEHEER!$C$7)))</f>
        <v/>
      </c>
      <c r="J246" s="108" t="str">
        <f t="shared" si="20"/>
        <v/>
      </c>
    </row>
    <row r="247" spans="1:10" x14ac:dyDescent="0.35">
      <c r="A247" s="96"/>
      <c r="B247" s="96"/>
      <c r="C247" s="97"/>
      <c r="D247" s="98"/>
      <c r="E247" s="98"/>
      <c r="F247" s="105">
        <f t="shared" si="17"/>
        <v>0</v>
      </c>
      <c r="G247" s="105">
        <f t="shared" si="18"/>
        <v>0</v>
      </c>
      <c r="H247" s="106" t="str">
        <f t="shared" si="19"/>
        <v/>
      </c>
      <c r="I247" s="107" t="str">
        <f>IF(H247="","",IF(H247&gt;BEHEER!$B$9,BEHEER!$C$9,IF(DEELNEMERSLIJST!H247&gt;=BEHEER!$B$7,BEHEER!$C$8,BEHEER!$C$7)))</f>
        <v/>
      </c>
      <c r="J247" s="108" t="str">
        <f t="shared" si="20"/>
        <v/>
      </c>
    </row>
    <row r="248" spans="1:10" x14ac:dyDescent="0.35">
      <c r="A248" s="96"/>
      <c r="B248" s="96"/>
      <c r="C248" s="97"/>
      <c r="D248" s="98"/>
      <c r="E248" s="98"/>
      <c r="F248" s="105">
        <f t="shared" si="17"/>
        <v>0</v>
      </c>
      <c r="G248" s="105">
        <f t="shared" si="18"/>
        <v>0</v>
      </c>
      <c r="H248" s="106" t="str">
        <f t="shared" si="19"/>
        <v/>
      </c>
      <c r="I248" s="107" t="str">
        <f>IF(H248="","",IF(H248&gt;BEHEER!$B$9,BEHEER!$C$9,IF(DEELNEMERSLIJST!H248&gt;=BEHEER!$B$7,BEHEER!$C$8,BEHEER!$C$7)))</f>
        <v/>
      </c>
      <c r="J248" s="108" t="str">
        <f t="shared" si="20"/>
        <v/>
      </c>
    </row>
    <row r="249" spans="1:10" x14ac:dyDescent="0.35">
      <c r="A249" s="96"/>
      <c r="B249" s="96"/>
      <c r="C249" s="97"/>
      <c r="D249" s="98"/>
      <c r="E249" s="98"/>
      <c r="F249" s="105">
        <f t="shared" si="17"/>
        <v>0</v>
      </c>
      <c r="G249" s="105">
        <f t="shared" si="18"/>
        <v>0</v>
      </c>
      <c r="H249" s="106" t="str">
        <f t="shared" si="19"/>
        <v/>
      </c>
      <c r="I249" s="107" t="str">
        <f>IF(H249="","",IF(H249&gt;BEHEER!$B$9,BEHEER!$C$9,IF(DEELNEMERSLIJST!H249&gt;=BEHEER!$B$7,BEHEER!$C$8,BEHEER!$C$7)))</f>
        <v/>
      </c>
      <c r="J249" s="108" t="str">
        <f t="shared" si="20"/>
        <v/>
      </c>
    </row>
    <row r="250" spans="1:10" x14ac:dyDescent="0.35">
      <c r="A250" s="96"/>
      <c r="B250" s="96"/>
      <c r="C250" s="97"/>
      <c r="D250" s="98"/>
      <c r="E250" s="98"/>
      <c r="F250" s="105">
        <f t="shared" si="17"/>
        <v>0</v>
      </c>
      <c r="G250" s="105">
        <f t="shared" si="18"/>
        <v>0</v>
      </c>
      <c r="H250" s="106" t="str">
        <f t="shared" si="19"/>
        <v/>
      </c>
      <c r="I250" s="107" t="str">
        <f>IF(H250="","",IF(H250&gt;BEHEER!$B$9,BEHEER!$C$9,IF(DEELNEMERSLIJST!H250&gt;=BEHEER!$B$7,BEHEER!$C$8,BEHEER!$C$7)))</f>
        <v/>
      </c>
      <c r="J250" s="108" t="str">
        <f t="shared" si="20"/>
        <v/>
      </c>
    </row>
    <row r="251" spans="1:10" x14ac:dyDescent="0.35">
      <c r="A251" s="96"/>
      <c r="B251" s="96"/>
      <c r="C251" s="97"/>
      <c r="D251" s="98"/>
      <c r="E251" s="98"/>
      <c r="F251" s="105">
        <f t="shared" si="17"/>
        <v>0</v>
      </c>
      <c r="G251" s="105">
        <f t="shared" si="18"/>
        <v>0</v>
      </c>
      <c r="H251" s="106" t="str">
        <f t="shared" si="19"/>
        <v/>
      </c>
      <c r="I251" s="107" t="str">
        <f>IF(H251="","",IF(H251&gt;BEHEER!$B$9,BEHEER!$C$9,IF(DEELNEMERSLIJST!H251&gt;=BEHEER!$B$7,BEHEER!$C$8,BEHEER!$C$7)))</f>
        <v/>
      </c>
      <c r="J251" s="108" t="str">
        <f t="shared" si="20"/>
        <v/>
      </c>
    </row>
    <row r="252" spans="1:10" x14ac:dyDescent="0.35">
      <c r="A252" s="96"/>
      <c r="B252" s="96"/>
      <c r="C252" s="97"/>
      <c r="D252" s="98"/>
      <c r="E252" s="98"/>
      <c r="F252" s="105">
        <f t="shared" si="17"/>
        <v>0</v>
      </c>
      <c r="G252" s="105">
        <f t="shared" si="18"/>
        <v>0</v>
      </c>
      <c r="H252" s="106" t="str">
        <f t="shared" si="19"/>
        <v/>
      </c>
      <c r="I252" s="107" t="str">
        <f>IF(H252="","",IF(H252&gt;BEHEER!$B$9,BEHEER!$C$9,IF(DEELNEMERSLIJST!H252&gt;=BEHEER!$B$7,BEHEER!$C$8,BEHEER!$C$7)))</f>
        <v/>
      </c>
      <c r="J252" s="108" t="str">
        <f t="shared" si="20"/>
        <v/>
      </c>
    </row>
    <row r="253" spans="1:10" x14ac:dyDescent="0.35">
      <c r="A253" s="96"/>
      <c r="B253" s="96"/>
      <c r="C253" s="97"/>
      <c r="D253" s="98"/>
      <c r="E253" s="98"/>
      <c r="F253" s="105">
        <f t="shared" si="17"/>
        <v>0</v>
      </c>
      <c r="G253" s="105">
        <f t="shared" si="18"/>
        <v>0</v>
      </c>
      <c r="H253" s="106" t="str">
        <f t="shared" si="19"/>
        <v/>
      </c>
      <c r="I253" s="107" t="str">
        <f>IF(H253="","",IF(H253&gt;BEHEER!$B$9,BEHEER!$C$9,IF(DEELNEMERSLIJST!H253&gt;=BEHEER!$B$7,BEHEER!$C$8,BEHEER!$C$7)))</f>
        <v/>
      </c>
      <c r="J253" s="108" t="str">
        <f t="shared" si="20"/>
        <v/>
      </c>
    </row>
    <row r="254" spans="1:10" x14ac:dyDescent="0.35">
      <c r="A254" s="96"/>
      <c r="B254" s="96"/>
      <c r="C254" s="97"/>
      <c r="D254" s="98"/>
      <c r="E254" s="98"/>
      <c r="F254" s="105">
        <f t="shared" si="17"/>
        <v>0</v>
      </c>
      <c r="G254" s="105">
        <f t="shared" si="18"/>
        <v>0</v>
      </c>
      <c r="H254" s="106" t="str">
        <f t="shared" si="19"/>
        <v/>
      </c>
      <c r="I254" s="107" t="str">
        <f>IF(H254="","",IF(H254&gt;BEHEER!$B$9,BEHEER!$C$9,IF(DEELNEMERSLIJST!H254&gt;=BEHEER!$B$7,BEHEER!$C$8,BEHEER!$C$7)))</f>
        <v/>
      </c>
      <c r="J254" s="108" t="str">
        <f t="shared" si="20"/>
        <v/>
      </c>
    </row>
    <row r="255" spans="1:10" x14ac:dyDescent="0.35">
      <c r="A255" s="96"/>
      <c r="B255" s="96"/>
      <c r="C255" s="97"/>
      <c r="D255" s="98"/>
      <c r="E255" s="98"/>
      <c r="F255" s="105">
        <f t="shared" si="17"/>
        <v>0</v>
      </c>
      <c r="G255" s="105">
        <f t="shared" si="18"/>
        <v>0</v>
      </c>
      <c r="H255" s="106" t="str">
        <f t="shared" si="19"/>
        <v/>
      </c>
      <c r="I255" s="107" t="str">
        <f>IF(H255="","",IF(H255&gt;BEHEER!$B$9,BEHEER!$C$9,IF(DEELNEMERSLIJST!H255&gt;=BEHEER!$B$7,BEHEER!$C$8,BEHEER!$C$7)))</f>
        <v/>
      </c>
      <c r="J255" s="108" t="str">
        <f t="shared" si="20"/>
        <v/>
      </c>
    </row>
    <row r="256" spans="1:10" x14ac:dyDescent="0.35">
      <c r="A256" s="96"/>
      <c r="B256" s="96"/>
      <c r="C256" s="97"/>
      <c r="D256" s="98"/>
      <c r="E256" s="98"/>
      <c r="F256" s="105">
        <f t="shared" si="17"/>
        <v>0</v>
      </c>
      <c r="G256" s="105">
        <f t="shared" si="18"/>
        <v>0</v>
      </c>
      <c r="H256" s="106" t="str">
        <f t="shared" si="19"/>
        <v/>
      </c>
      <c r="I256" s="107" t="str">
        <f>IF(H256="","",IF(H256&gt;BEHEER!$B$9,BEHEER!$C$9,IF(DEELNEMERSLIJST!H256&gt;=BEHEER!$B$7,BEHEER!$C$8,BEHEER!$C$7)))</f>
        <v/>
      </c>
      <c r="J256" s="108" t="str">
        <f t="shared" si="20"/>
        <v/>
      </c>
    </row>
    <row r="257" spans="1:10" x14ac:dyDescent="0.35">
      <c r="A257" s="96"/>
      <c r="B257" s="96"/>
      <c r="C257" s="97"/>
      <c r="D257" s="98"/>
      <c r="E257" s="98"/>
      <c r="F257" s="105">
        <f t="shared" si="17"/>
        <v>0</v>
      </c>
      <c r="G257" s="105">
        <f t="shared" si="18"/>
        <v>0</v>
      </c>
      <c r="H257" s="106" t="str">
        <f t="shared" si="19"/>
        <v/>
      </c>
      <c r="I257" s="107" t="str">
        <f>IF(H257="","",IF(H257&gt;BEHEER!$B$9,BEHEER!$C$9,IF(DEELNEMERSLIJST!H257&gt;=BEHEER!$B$7,BEHEER!$C$8,BEHEER!$C$7)))</f>
        <v/>
      </c>
      <c r="J257" s="108" t="str">
        <f t="shared" si="20"/>
        <v/>
      </c>
    </row>
    <row r="258" spans="1:10" x14ac:dyDescent="0.35">
      <c r="A258" s="96"/>
      <c r="B258" s="96"/>
      <c r="C258" s="97"/>
      <c r="D258" s="98"/>
      <c r="E258" s="98"/>
      <c r="F258" s="105">
        <f t="shared" si="17"/>
        <v>0</v>
      </c>
      <c r="G258" s="105">
        <f t="shared" si="18"/>
        <v>0</v>
      </c>
      <c r="H258" s="106" t="str">
        <f t="shared" si="19"/>
        <v/>
      </c>
      <c r="I258" s="107" t="str">
        <f>IF(H258="","",IF(H258&gt;BEHEER!$B$9,BEHEER!$C$9,IF(DEELNEMERSLIJST!H258&gt;=BEHEER!$B$7,BEHEER!$C$8,BEHEER!$C$7)))</f>
        <v/>
      </c>
      <c r="J258" s="108" t="str">
        <f t="shared" si="20"/>
        <v/>
      </c>
    </row>
    <row r="259" spans="1:10" x14ac:dyDescent="0.35">
      <c r="A259" s="96"/>
      <c r="B259" s="96"/>
      <c r="C259" s="97"/>
      <c r="D259" s="98"/>
      <c r="E259" s="98"/>
      <c r="F259" s="105">
        <f t="shared" si="17"/>
        <v>0</v>
      </c>
      <c r="G259" s="105">
        <f t="shared" si="18"/>
        <v>0</v>
      </c>
      <c r="H259" s="106" t="str">
        <f t="shared" si="19"/>
        <v/>
      </c>
      <c r="I259" s="107" t="str">
        <f>IF(H259="","",IF(H259&gt;BEHEER!$B$9,BEHEER!$C$9,IF(DEELNEMERSLIJST!H259&gt;=BEHEER!$B$7,BEHEER!$C$8,BEHEER!$C$7)))</f>
        <v/>
      </c>
      <c r="J259" s="108" t="str">
        <f t="shared" si="20"/>
        <v/>
      </c>
    </row>
    <row r="260" spans="1:10" x14ac:dyDescent="0.35">
      <c r="A260" s="96"/>
      <c r="B260" s="96"/>
      <c r="C260" s="97"/>
      <c r="D260" s="98"/>
      <c r="E260" s="98"/>
      <c r="F260" s="105">
        <f t="shared" si="17"/>
        <v>0</v>
      </c>
      <c r="G260" s="105">
        <f t="shared" si="18"/>
        <v>0</v>
      </c>
      <c r="H260" s="106" t="str">
        <f t="shared" si="19"/>
        <v/>
      </c>
      <c r="I260" s="107" t="str">
        <f>IF(H260="","",IF(H260&gt;BEHEER!$B$9,BEHEER!$C$9,IF(DEELNEMERSLIJST!H260&gt;=BEHEER!$B$7,BEHEER!$C$8,BEHEER!$C$7)))</f>
        <v/>
      </c>
      <c r="J260" s="108" t="str">
        <f t="shared" si="20"/>
        <v/>
      </c>
    </row>
    <row r="261" spans="1:10" x14ac:dyDescent="0.35">
      <c r="A261" s="96"/>
      <c r="B261" s="96"/>
      <c r="C261" s="97"/>
      <c r="D261" s="98"/>
      <c r="E261" s="98"/>
      <c r="F261" s="105">
        <f t="shared" si="17"/>
        <v>0</v>
      </c>
      <c r="G261" s="105">
        <f t="shared" si="18"/>
        <v>0</v>
      </c>
      <c r="H261" s="106" t="str">
        <f t="shared" si="19"/>
        <v/>
      </c>
      <c r="I261" s="107" t="str">
        <f>IF(H261="","",IF(H261&gt;BEHEER!$B$9,BEHEER!$C$9,IF(DEELNEMERSLIJST!H261&gt;=BEHEER!$B$7,BEHEER!$C$8,BEHEER!$C$7)))</f>
        <v/>
      </c>
      <c r="J261" s="108" t="str">
        <f t="shared" si="20"/>
        <v/>
      </c>
    </row>
    <row r="262" spans="1:10" x14ac:dyDescent="0.35">
      <c r="A262" s="96"/>
      <c r="B262" s="96"/>
      <c r="C262" s="97"/>
      <c r="D262" s="98"/>
      <c r="E262" s="98"/>
      <c r="F262" s="105">
        <f t="shared" si="17"/>
        <v>0</v>
      </c>
      <c r="G262" s="105">
        <f t="shared" si="18"/>
        <v>0</v>
      </c>
      <c r="H262" s="106" t="str">
        <f t="shared" si="19"/>
        <v/>
      </c>
      <c r="I262" s="107" t="str">
        <f>IF(H262="","",IF(H262&gt;BEHEER!$B$9,BEHEER!$C$9,IF(DEELNEMERSLIJST!H262&gt;=BEHEER!$B$7,BEHEER!$C$8,BEHEER!$C$7)))</f>
        <v/>
      </c>
      <c r="J262" s="108" t="str">
        <f t="shared" si="20"/>
        <v/>
      </c>
    </row>
    <row r="263" spans="1:10" x14ac:dyDescent="0.35">
      <c r="A263" s="96"/>
      <c r="B263" s="96"/>
      <c r="C263" s="97"/>
      <c r="D263" s="98"/>
      <c r="E263" s="98"/>
      <c r="F263" s="105">
        <f t="shared" si="17"/>
        <v>0</v>
      </c>
      <c r="G263" s="105">
        <f t="shared" si="18"/>
        <v>0</v>
      </c>
      <c r="H263" s="106" t="str">
        <f t="shared" si="19"/>
        <v/>
      </c>
      <c r="I263" s="107" t="str">
        <f>IF(H263="","",IF(H263&gt;BEHEER!$B$9,BEHEER!$C$9,IF(DEELNEMERSLIJST!H263&gt;=BEHEER!$B$7,BEHEER!$C$8,BEHEER!$C$7)))</f>
        <v/>
      </c>
      <c r="J263" s="108" t="str">
        <f t="shared" si="20"/>
        <v/>
      </c>
    </row>
    <row r="264" spans="1:10" x14ac:dyDescent="0.35">
      <c r="A264" s="96"/>
      <c r="B264" s="96"/>
      <c r="C264" s="97"/>
      <c r="D264" s="98"/>
      <c r="E264" s="98"/>
      <c r="F264" s="105">
        <f t="shared" si="17"/>
        <v>0</v>
      </c>
      <c r="G264" s="105">
        <f t="shared" si="18"/>
        <v>0</v>
      </c>
      <c r="H264" s="106" t="str">
        <f t="shared" si="19"/>
        <v/>
      </c>
      <c r="I264" s="107" t="str">
        <f>IF(H264="","",IF(H264&gt;BEHEER!$B$9,BEHEER!$C$9,IF(DEELNEMERSLIJST!H264&gt;=BEHEER!$B$7,BEHEER!$C$8,BEHEER!$C$7)))</f>
        <v/>
      </c>
      <c r="J264" s="108" t="str">
        <f t="shared" si="20"/>
        <v/>
      </c>
    </row>
    <row r="265" spans="1:10" x14ac:dyDescent="0.35">
      <c r="A265" s="96"/>
      <c r="B265" s="96"/>
      <c r="C265" s="97"/>
      <c r="D265" s="98"/>
      <c r="E265" s="98"/>
      <c r="F265" s="105">
        <f t="shared" si="17"/>
        <v>0</v>
      </c>
      <c r="G265" s="105">
        <f t="shared" si="18"/>
        <v>0</v>
      </c>
      <c r="H265" s="106" t="str">
        <f t="shared" si="19"/>
        <v/>
      </c>
      <c r="I265" s="107" t="str">
        <f>IF(H265="","",IF(H265&gt;BEHEER!$B$9,BEHEER!$C$9,IF(DEELNEMERSLIJST!H265&gt;=BEHEER!$B$7,BEHEER!$C$8,BEHEER!$C$7)))</f>
        <v/>
      </c>
      <c r="J265" s="108" t="str">
        <f t="shared" si="20"/>
        <v/>
      </c>
    </row>
    <row r="266" spans="1:10" x14ac:dyDescent="0.35">
      <c r="A266" s="96"/>
      <c r="B266" s="96"/>
      <c r="C266" s="97"/>
      <c r="D266" s="98"/>
      <c r="E266" s="98"/>
      <c r="F266" s="105">
        <f t="shared" si="17"/>
        <v>0</v>
      </c>
      <c r="G266" s="105">
        <f t="shared" si="18"/>
        <v>0</v>
      </c>
      <c r="H266" s="106" t="str">
        <f t="shared" si="19"/>
        <v/>
      </c>
      <c r="I266" s="107" t="str">
        <f>IF(H266="","",IF(H266&gt;BEHEER!$B$9,BEHEER!$C$9,IF(DEELNEMERSLIJST!H266&gt;=BEHEER!$B$7,BEHEER!$C$8,BEHEER!$C$7)))</f>
        <v/>
      </c>
      <c r="J266" s="108" t="str">
        <f t="shared" si="20"/>
        <v/>
      </c>
    </row>
    <row r="267" spans="1:10" x14ac:dyDescent="0.35">
      <c r="A267" s="96"/>
      <c r="B267" s="96"/>
      <c r="C267" s="97"/>
      <c r="D267" s="98"/>
      <c r="E267" s="98"/>
      <c r="F267" s="105">
        <f t="shared" si="17"/>
        <v>0</v>
      </c>
      <c r="G267" s="105">
        <f t="shared" si="18"/>
        <v>0</v>
      </c>
      <c r="H267" s="106" t="str">
        <f t="shared" si="19"/>
        <v/>
      </c>
      <c r="I267" s="107" t="str">
        <f>IF(H267="","",IF(H267&gt;BEHEER!$B$9,BEHEER!$C$9,IF(DEELNEMERSLIJST!H267&gt;=BEHEER!$B$7,BEHEER!$C$8,BEHEER!$C$7)))</f>
        <v/>
      </c>
      <c r="J267" s="108" t="str">
        <f t="shared" si="20"/>
        <v/>
      </c>
    </row>
    <row r="268" spans="1:10" x14ac:dyDescent="0.35">
      <c r="A268" s="96"/>
      <c r="B268" s="96"/>
      <c r="C268" s="97"/>
      <c r="D268" s="98"/>
      <c r="E268" s="98"/>
      <c r="F268" s="105">
        <f t="shared" si="17"/>
        <v>0</v>
      </c>
      <c r="G268" s="105">
        <f t="shared" si="18"/>
        <v>0</v>
      </c>
      <c r="H268" s="106" t="str">
        <f t="shared" si="19"/>
        <v/>
      </c>
      <c r="I268" s="107" t="str">
        <f>IF(H268="","",IF(H268&gt;BEHEER!$B$9,BEHEER!$C$9,IF(DEELNEMERSLIJST!H268&gt;=BEHEER!$B$7,BEHEER!$C$8,BEHEER!$C$7)))</f>
        <v/>
      </c>
      <c r="J268" s="108" t="str">
        <f t="shared" si="20"/>
        <v/>
      </c>
    </row>
    <row r="269" spans="1:10" x14ac:dyDescent="0.35">
      <c r="A269" s="96"/>
      <c r="B269" s="96"/>
      <c r="C269" s="97"/>
      <c r="D269" s="98"/>
      <c r="E269" s="98"/>
      <c r="F269" s="105">
        <f t="shared" si="17"/>
        <v>0</v>
      </c>
      <c r="G269" s="105">
        <f t="shared" si="18"/>
        <v>0</v>
      </c>
      <c r="H269" s="106" t="str">
        <f t="shared" si="19"/>
        <v/>
      </c>
      <c r="I269" s="107" t="str">
        <f>IF(H269="","",IF(H269&gt;BEHEER!$B$9,BEHEER!$C$9,IF(DEELNEMERSLIJST!H269&gt;=BEHEER!$B$7,BEHEER!$C$8,BEHEER!$C$7)))</f>
        <v/>
      </c>
      <c r="J269" s="108" t="str">
        <f t="shared" si="20"/>
        <v/>
      </c>
    </row>
    <row r="270" spans="1:10" x14ac:dyDescent="0.35">
      <c r="A270" s="96"/>
      <c r="B270" s="96"/>
      <c r="C270" s="97"/>
      <c r="D270" s="98"/>
      <c r="E270" s="98"/>
      <c r="F270" s="105">
        <f t="shared" si="17"/>
        <v>0</v>
      </c>
      <c r="G270" s="105">
        <f t="shared" si="18"/>
        <v>0</v>
      </c>
      <c r="H270" s="106" t="str">
        <f t="shared" si="19"/>
        <v/>
      </c>
      <c r="I270" s="107" t="str">
        <f>IF(H270="","",IF(H270&gt;BEHEER!$B$9,BEHEER!$C$9,IF(DEELNEMERSLIJST!H270&gt;=BEHEER!$B$7,BEHEER!$C$8,BEHEER!$C$7)))</f>
        <v/>
      </c>
      <c r="J270" s="108" t="str">
        <f t="shared" si="20"/>
        <v/>
      </c>
    </row>
    <row r="271" spans="1:10" x14ac:dyDescent="0.35">
      <c r="A271" s="96"/>
      <c r="B271" s="96"/>
      <c r="C271" s="97"/>
      <c r="D271" s="98"/>
      <c r="E271" s="98"/>
      <c r="F271" s="105">
        <f t="shared" si="17"/>
        <v>0</v>
      </c>
      <c r="G271" s="105">
        <f t="shared" si="18"/>
        <v>0</v>
      </c>
      <c r="H271" s="106" t="str">
        <f t="shared" si="19"/>
        <v/>
      </c>
      <c r="I271" s="107" t="str">
        <f>IF(H271="","",IF(H271&gt;BEHEER!$B$9,BEHEER!$C$9,IF(DEELNEMERSLIJST!H271&gt;=BEHEER!$B$7,BEHEER!$C$8,BEHEER!$C$7)))</f>
        <v/>
      </c>
      <c r="J271" s="108" t="str">
        <f t="shared" si="20"/>
        <v/>
      </c>
    </row>
    <row r="272" spans="1:10" x14ac:dyDescent="0.35">
      <c r="A272" s="96"/>
      <c r="B272" s="96"/>
      <c r="C272" s="97"/>
      <c r="D272" s="98"/>
      <c r="E272" s="98"/>
      <c r="F272" s="105">
        <f t="shared" si="17"/>
        <v>0</v>
      </c>
      <c r="G272" s="105">
        <f t="shared" si="18"/>
        <v>0</v>
      </c>
      <c r="H272" s="106" t="str">
        <f t="shared" si="19"/>
        <v/>
      </c>
      <c r="I272" s="107" t="str">
        <f>IF(H272="","",IF(H272&gt;BEHEER!$B$9,BEHEER!$C$9,IF(DEELNEMERSLIJST!H272&gt;=BEHEER!$B$7,BEHEER!$C$8,BEHEER!$C$7)))</f>
        <v/>
      </c>
      <c r="J272" s="108" t="str">
        <f t="shared" si="20"/>
        <v/>
      </c>
    </row>
    <row r="273" spans="1:10" x14ac:dyDescent="0.35">
      <c r="A273" s="96"/>
      <c r="B273" s="96"/>
      <c r="C273" s="97"/>
      <c r="D273" s="98"/>
      <c r="E273" s="98"/>
      <c r="F273" s="105">
        <f t="shared" si="17"/>
        <v>0</v>
      </c>
      <c r="G273" s="105">
        <f t="shared" si="18"/>
        <v>0</v>
      </c>
      <c r="H273" s="106" t="str">
        <f t="shared" si="19"/>
        <v/>
      </c>
      <c r="I273" s="107" t="str">
        <f>IF(H273="","",IF(H273&gt;BEHEER!$B$9,BEHEER!$C$9,IF(DEELNEMERSLIJST!H273&gt;=BEHEER!$B$7,BEHEER!$C$8,BEHEER!$C$7)))</f>
        <v/>
      </c>
      <c r="J273" s="108" t="str">
        <f t="shared" si="20"/>
        <v/>
      </c>
    </row>
    <row r="274" spans="1:10" x14ac:dyDescent="0.35">
      <c r="A274" s="96"/>
      <c r="B274" s="96"/>
      <c r="C274" s="97"/>
      <c r="D274" s="98"/>
      <c r="E274" s="98"/>
      <c r="F274" s="105">
        <f t="shared" si="17"/>
        <v>0</v>
      </c>
      <c r="G274" s="105">
        <f t="shared" si="18"/>
        <v>0</v>
      </c>
      <c r="H274" s="106" t="str">
        <f t="shared" si="19"/>
        <v/>
      </c>
      <c r="I274" s="107" t="str">
        <f>IF(H274="","",IF(H274&gt;BEHEER!$B$9,BEHEER!$C$9,IF(DEELNEMERSLIJST!H274&gt;=BEHEER!$B$7,BEHEER!$C$8,BEHEER!$C$7)))</f>
        <v/>
      </c>
      <c r="J274" s="108" t="str">
        <f t="shared" si="20"/>
        <v/>
      </c>
    </row>
    <row r="275" spans="1:10" x14ac:dyDescent="0.35">
      <c r="A275" s="96"/>
      <c r="B275" s="96"/>
      <c r="C275" s="97"/>
      <c r="D275" s="98"/>
      <c r="E275" s="98"/>
      <c r="F275" s="105">
        <f t="shared" si="17"/>
        <v>0</v>
      </c>
      <c r="G275" s="105">
        <f t="shared" si="18"/>
        <v>0</v>
      </c>
      <c r="H275" s="106" t="str">
        <f t="shared" si="19"/>
        <v/>
      </c>
      <c r="I275" s="107" t="str">
        <f>IF(H275="","",IF(H275&gt;BEHEER!$B$9,BEHEER!$C$9,IF(DEELNEMERSLIJST!H275&gt;=BEHEER!$B$7,BEHEER!$C$8,BEHEER!$C$7)))</f>
        <v/>
      </c>
      <c r="J275" s="108" t="str">
        <f t="shared" si="20"/>
        <v/>
      </c>
    </row>
    <row r="276" spans="1:10" x14ac:dyDescent="0.35">
      <c r="A276" s="96"/>
      <c r="B276" s="96"/>
      <c r="C276" s="97"/>
      <c r="D276" s="98"/>
      <c r="E276" s="98"/>
      <c r="F276" s="105">
        <f t="shared" si="17"/>
        <v>0</v>
      </c>
      <c r="G276" s="105">
        <f t="shared" si="18"/>
        <v>0</v>
      </c>
      <c r="H276" s="106" t="str">
        <f t="shared" si="19"/>
        <v/>
      </c>
      <c r="I276" s="107" t="str">
        <f>IF(H276="","",IF(H276&gt;BEHEER!$B$9,BEHEER!$C$9,IF(DEELNEMERSLIJST!H276&gt;=BEHEER!$B$7,BEHEER!$C$8,BEHEER!$C$7)))</f>
        <v/>
      </c>
      <c r="J276" s="108" t="str">
        <f t="shared" si="20"/>
        <v/>
      </c>
    </row>
    <row r="277" spans="1:10" x14ac:dyDescent="0.35">
      <c r="A277" s="96"/>
      <c r="B277" s="96"/>
      <c r="C277" s="97"/>
      <c r="D277" s="98"/>
      <c r="E277" s="98"/>
      <c r="F277" s="105">
        <f t="shared" si="17"/>
        <v>0</v>
      </c>
      <c r="G277" s="105">
        <f t="shared" si="18"/>
        <v>0</v>
      </c>
      <c r="H277" s="106" t="str">
        <f t="shared" si="19"/>
        <v/>
      </c>
      <c r="I277" s="107" t="str">
        <f>IF(H277="","",IF(H277&gt;BEHEER!$B$9,BEHEER!$C$9,IF(DEELNEMERSLIJST!H277&gt;=BEHEER!$B$7,BEHEER!$C$8,BEHEER!$C$7)))</f>
        <v/>
      </c>
      <c r="J277" s="108" t="str">
        <f t="shared" si="20"/>
        <v/>
      </c>
    </row>
    <row r="278" spans="1:10" x14ac:dyDescent="0.35">
      <c r="A278" s="96"/>
      <c r="B278" s="96"/>
      <c r="C278" s="97"/>
      <c r="D278" s="98"/>
      <c r="E278" s="98"/>
      <c r="F278" s="105">
        <f t="shared" si="17"/>
        <v>0</v>
      </c>
      <c r="G278" s="105">
        <f t="shared" si="18"/>
        <v>0</v>
      </c>
      <c r="H278" s="106" t="str">
        <f t="shared" si="19"/>
        <v/>
      </c>
      <c r="I278" s="107" t="str">
        <f>IF(H278="","",IF(H278&gt;BEHEER!$B$9,BEHEER!$C$9,IF(DEELNEMERSLIJST!H278&gt;=BEHEER!$B$7,BEHEER!$C$8,BEHEER!$C$7)))</f>
        <v/>
      </c>
      <c r="J278" s="108" t="str">
        <f t="shared" si="20"/>
        <v/>
      </c>
    </row>
    <row r="279" spans="1:10" x14ac:dyDescent="0.35">
      <c r="A279" s="96"/>
      <c r="B279" s="96"/>
      <c r="C279" s="97"/>
      <c r="D279" s="98"/>
      <c r="E279" s="98"/>
      <c r="F279" s="105">
        <f t="shared" si="17"/>
        <v>0</v>
      </c>
      <c r="G279" s="105">
        <f t="shared" si="18"/>
        <v>0</v>
      </c>
      <c r="H279" s="106" t="str">
        <f t="shared" si="19"/>
        <v/>
      </c>
      <c r="I279" s="107" t="str">
        <f>IF(H279="","",IF(H279&gt;BEHEER!$B$9,BEHEER!$C$9,IF(DEELNEMERSLIJST!H279&gt;=BEHEER!$B$7,BEHEER!$C$8,BEHEER!$C$7)))</f>
        <v/>
      </c>
      <c r="J279" s="108" t="str">
        <f t="shared" si="20"/>
        <v/>
      </c>
    </row>
    <row r="280" spans="1:10" x14ac:dyDescent="0.35">
      <c r="A280" s="96"/>
      <c r="B280" s="96"/>
      <c r="C280" s="97"/>
      <c r="D280" s="98"/>
      <c r="E280" s="98"/>
      <c r="F280" s="105">
        <f t="shared" si="17"/>
        <v>0</v>
      </c>
      <c r="G280" s="105">
        <f t="shared" si="18"/>
        <v>0</v>
      </c>
      <c r="H280" s="106" t="str">
        <f t="shared" si="19"/>
        <v/>
      </c>
      <c r="I280" s="107" t="str">
        <f>IF(H280="","",IF(H280&gt;BEHEER!$B$9,BEHEER!$C$9,IF(DEELNEMERSLIJST!H280&gt;=BEHEER!$B$7,BEHEER!$C$8,BEHEER!$C$7)))</f>
        <v/>
      </c>
      <c r="J280" s="108" t="str">
        <f t="shared" si="20"/>
        <v/>
      </c>
    </row>
    <row r="281" spans="1:10" x14ac:dyDescent="0.35">
      <c r="A281" s="96"/>
      <c r="B281" s="96"/>
      <c r="C281" s="97"/>
      <c r="D281" s="98"/>
      <c r="E281" s="98"/>
      <c r="F281" s="105">
        <f t="shared" si="17"/>
        <v>0</v>
      </c>
      <c r="G281" s="105">
        <f t="shared" si="18"/>
        <v>0</v>
      </c>
      <c r="H281" s="106" t="str">
        <f t="shared" si="19"/>
        <v/>
      </c>
      <c r="I281" s="107" t="str">
        <f>IF(H281="","",IF(H281&gt;BEHEER!$B$9,BEHEER!$C$9,IF(DEELNEMERSLIJST!H281&gt;=BEHEER!$B$7,BEHEER!$C$8,BEHEER!$C$7)))</f>
        <v/>
      </c>
      <c r="J281" s="108" t="str">
        <f t="shared" si="20"/>
        <v/>
      </c>
    </row>
    <row r="282" spans="1:10" x14ac:dyDescent="0.35">
      <c r="A282" s="96"/>
      <c r="B282" s="96"/>
      <c r="C282" s="97"/>
      <c r="D282" s="98"/>
      <c r="E282" s="98"/>
      <c r="F282" s="105">
        <f t="shared" si="17"/>
        <v>0</v>
      </c>
      <c r="G282" s="105">
        <f t="shared" si="18"/>
        <v>0</v>
      </c>
      <c r="H282" s="106" t="str">
        <f t="shared" si="19"/>
        <v/>
      </c>
      <c r="I282" s="107" t="str">
        <f>IF(H282="","",IF(H282&gt;BEHEER!$B$9,BEHEER!$C$9,IF(DEELNEMERSLIJST!H282&gt;=BEHEER!$B$7,BEHEER!$C$8,BEHEER!$C$7)))</f>
        <v/>
      </c>
      <c r="J282" s="108" t="str">
        <f t="shared" si="20"/>
        <v/>
      </c>
    </row>
    <row r="283" spans="1:10" x14ac:dyDescent="0.35">
      <c r="A283" s="96"/>
      <c r="B283" s="96"/>
      <c r="C283" s="97"/>
      <c r="D283" s="98"/>
      <c r="E283" s="98"/>
      <c r="F283" s="105">
        <f t="shared" si="17"/>
        <v>0</v>
      </c>
      <c r="G283" s="105">
        <f t="shared" si="18"/>
        <v>0</v>
      </c>
      <c r="H283" s="106" t="str">
        <f t="shared" si="19"/>
        <v/>
      </c>
      <c r="I283" s="107" t="str">
        <f>IF(H283="","",IF(H283&gt;BEHEER!$B$9,BEHEER!$C$9,IF(DEELNEMERSLIJST!H283&gt;=BEHEER!$B$7,BEHEER!$C$8,BEHEER!$C$7)))</f>
        <v/>
      </c>
      <c r="J283" s="108" t="str">
        <f t="shared" si="20"/>
        <v/>
      </c>
    </row>
    <row r="284" spans="1:10" x14ac:dyDescent="0.35">
      <c r="A284" s="96"/>
      <c r="B284" s="96"/>
      <c r="C284" s="97"/>
      <c r="D284" s="98"/>
      <c r="E284" s="98"/>
      <c r="F284" s="105">
        <f t="shared" si="17"/>
        <v>0</v>
      </c>
      <c r="G284" s="105">
        <f t="shared" si="18"/>
        <v>0</v>
      </c>
      <c r="H284" s="106" t="str">
        <f t="shared" si="19"/>
        <v/>
      </c>
      <c r="I284" s="107" t="str">
        <f>IF(H284="","",IF(H284&gt;BEHEER!$B$9,BEHEER!$C$9,IF(DEELNEMERSLIJST!H284&gt;=BEHEER!$B$7,BEHEER!$C$8,BEHEER!$C$7)))</f>
        <v/>
      </c>
      <c r="J284" s="108" t="str">
        <f t="shared" si="20"/>
        <v/>
      </c>
    </row>
    <row r="285" spans="1:10" x14ac:dyDescent="0.35">
      <c r="A285" s="96"/>
      <c r="B285" s="96"/>
      <c r="C285" s="97"/>
      <c r="D285" s="98"/>
      <c r="E285" s="98"/>
      <c r="F285" s="105">
        <f t="shared" si="17"/>
        <v>0</v>
      </c>
      <c r="G285" s="105">
        <f t="shared" si="18"/>
        <v>0</v>
      </c>
      <c r="H285" s="106" t="str">
        <f t="shared" si="19"/>
        <v/>
      </c>
      <c r="I285" s="107" t="str">
        <f>IF(H285="","",IF(H285&gt;BEHEER!$B$9,BEHEER!$C$9,IF(DEELNEMERSLIJST!H285&gt;=BEHEER!$B$7,BEHEER!$C$8,BEHEER!$C$7)))</f>
        <v/>
      </c>
      <c r="J285" s="108" t="str">
        <f t="shared" si="20"/>
        <v/>
      </c>
    </row>
    <row r="286" spans="1:10" x14ac:dyDescent="0.35">
      <c r="A286" s="96"/>
      <c r="B286" s="96"/>
      <c r="C286" s="97"/>
      <c r="D286" s="98"/>
      <c r="E286" s="98"/>
      <c r="F286" s="105">
        <f t="shared" si="17"/>
        <v>0</v>
      </c>
      <c r="G286" s="105">
        <f t="shared" si="18"/>
        <v>0</v>
      </c>
      <c r="H286" s="106" t="str">
        <f t="shared" si="19"/>
        <v/>
      </c>
      <c r="I286" s="107" t="str">
        <f>IF(H286="","",IF(H286&gt;BEHEER!$B$9,BEHEER!$C$9,IF(DEELNEMERSLIJST!H286&gt;=BEHEER!$B$7,BEHEER!$C$8,BEHEER!$C$7)))</f>
        <v/>
      </c>
      <c r="J286" s="108" t="str">
        <f t="shared" si="20"/>
        <v/>
      </c>
    </row>
    <row r="287" spans="1:10" x14ac:dyDescent="0.35">
      <c r="A287" s="96"/>
      <c r="B287" s="96"/>
      <c r="C287" s="97"/>
      <c r="D287" s="98"/>
      <c r="E287" s="98"/>
      <c r="F287" s="105">
        <f t="shared" si="17"/>
        <v>0</v>
      </c>
      <c r="G287" s="105">
        <f t="shared" si="18"/>
        <v>0</v>
      </c>
      <c r="H287" s="106" t="str">
        <f t="shared" si="19"/>
        <v/>
      </c>
      <c r="I287" s="107" t="str">
        <f>IF(H287="","",IF(H287&gt;BEHEER!$B$9,BEHEER!$C$9,IF(DEELNEMERSLIJST!H287&gt;=BEHEER!$B$7,BEHEER!$C$8,BEHEER!$C$7)))</f>
        <v/>
      </c>
      <c r="J287" s="108" t="str">
        <f t="shared" si="20"/>
        <v/>
      </c>
    </row>
    <row r="288" spans="1:10" x14ac:dyDescent="0.35">
      <c r="A288" s="96"/>
      <c r="B288" s="96"/>
      <c r="C288" s="97"/>
      <c r="D288" s="98"/>
      <c r="E288" s="98"/>
      <c r="F288" s="105">
        <f t="shared" si="17"/>
        <v>0</v>
      </c>
      <c r="G288" s="105">
        <f t="shared" si="18"/>
        <v>0</v>
      </c>
      <c r="H288" s="106" t="str">
        <f t="shared" si="19"/>
        <v/>
      </c>
      <c r="I288" s="107" t="str">
        <f>IF(H288="","",IF(H288&gt;BEHEER!$B$9,BEHEER!$C$9,IF(DEELNEMERSLIJST!H288&gt;=BEHEER!$B$7,BEHEER!$C$8,BEHEER!$C$7)))</f>
        <v/>
      </c>
      <c r="J288" s="108" t="str">
        <f t="shared" si="20"/>
        <v/>
      </c>
    </row>
    <row r="289" spans="1:10" x14ac:dyDescent="0.35">
      <c r="A289" s="96"/>
      <c r="B289" s="96"/>
      <c r="C289" s="97"/>
      <c r="D289" s="98"/>
      <c r="E289" s="98"/>
      <c r="F289" s="105">
        <f t="shared" si="17"/>
        <v>0</v>
      </c>
      <c r="G289" s="105">
        <f t="shared" si="18"/>
        <v>0</v>
      </c>
      <c r="H289" s="106" t="str">
        <f t="shared" si="19"/>
        <v/>
      </c>
      <c r="I289" s="107" t="str">
        <f>IF(H289="","",IF(H289&gt;BEHEER!$B$9,BEHEER!$C$9,IF(DEELNEMERSLIJST!H289&gt;=BEHEER!$B$7,BEHEER!$C$8,BEHEER!$C$7)))</f>
        <v/>
      </c>
      <c r="J289" s="108" t="str">
        <f t="shared" si="20"/>
        <v/>
      </c>
    </row>
    <row r="290" spans="1:10" x14ac:dyDescent="0.35">
      <c r="A290" s="96"/>
      <c r="B290" s="96"/>
      <c r="C290" s="97"/>
      <c r="D290" s="98"/>
      <c r="E290" s="98"/>
      <c r="F290" s="105">
        <f t="shared" si="17"/>
        <v>0</v>
      </c>
      <c r="G290" s="105">
        <f t="shared" si="18"/>
        <v>0</v>
      </c>
      <c r="H290" s="106" t="str">
        <f t="shared" si="19"/>
        <v/>
      </c>
      <c r="I290" s="107" t="str">
        <f>IF(H290="","",IF(H290&gt;BEHEER!$B$9,BEHEER!$C$9,IF(DEELNEMERSLIJST!H290&gt;=BEHEER!$B$7,BEHEER!$C$8,BEHEER!$C$7)))</f>
        <v/>
      </c>
      <c r="J290" s="108" t="str">
        <f t="shared" si="20"/>
        <v/>
      </c>
    </row>
    <row r="291" spans="1:10" x14ac:dyDescent="0.35">
      <c r="A291" s="96"/>
      <c r="B291" s="96"/>
      <c r="C291" s="97"/>
      <c r="D291" s="98"/>
      <c r="E291" s="98"/>
      <c r="F291" s="105">
        <f t="shared" si="17"/>
        <v>0</v>
      </c>
      <c r="G291" s="105">
        <f t="shared" si="18"/>
        <v>0</v>
      </c>
      <c r="H291" s="106" t="str">
        <f t="shared" si="19"/>
        <v/>
      </c>
      <c r="I291" s="107" t="str">
        <f>IF(H291="","",IF(H291&gt;BEHEER!$B$9,BEHEER!$C$9,IF(DEELNEMERSLIJST!H291&gt;=BEHEER!$B$7,BEHEER!$C$8,BEHEER!$C$7)))</f>
        <v/>
      </c>
      <c r="J291" s="108" t="str">
        <f t="shared" si="20"/>
        <v/>
      </c>
    </row>
    <row r="292" spans="1:10" x14ac:dyDescent="0.35">
      <c r="A292" s="96"/>
      <c r="B292" s="96"/>
      <c r="C292" s="97"/>
      <c r="D292" s="98"/>
      <c r="E292" s="98"/>
      <c r="F292" s="105">
        <f t="shared" si="17"/>
        <v>0</v>
      </c>
      <c r="G292" s="105">
        <f t="shared" si="18"/>
        <v>0</v>
      </c>
      <c r="H292" s="106" t="str">
        <f t="shared" si="19"/>
        <v/>
      </c>
      <c r="I292" s="107" t="str">
        <f>IF(H292="","",IF(H292&gt;BEHEER!$B$9,BEHEER!$C$9,IF(DEELNEMERSLIJST!H292&gt;=BEHEER!$B$7,BEHEER!$C$8,BEHEER!$C$7)))</f>
        <v/>
      </c>
      <c r="J292" s="108" t="str">
        <f t="shared" si="20"/>
        <v/>
      </c>
    </row>
    <row r="293" spans="1:10" x14ac:dyDescent="0.35">
      <c r="A293" s="96"/>
      <c r="B293" s="96"/>
      <c r="C293" s="97"/>
      <c r="D293" s="98"/>
      <c r="E293" s="98"/>
      <c r="F293" s="105">
        <f t="shared" si="17"/>
        <v>0</v>
      </c>
      <c r="G293" s="105">
        <f t="shared" si="18"/>
        <v>0</v>
      </c>
      <c r="H293" s="106" t="str">
        <f t="shared" si="19"/>
        <v/>
      </c>
      <c r="I293" s="107" t="str">
        <f>IF(H293="","",IF(H293&gt;BEHEER!$B$9,BEHEER!$C$9,IF(DEELNEMERSLIJST!H293&gt;=BEHEER!$B$7,BEHEER!$C$8,BEHEER!$C$7)))</f>
        <v/>
      </c>
      <c r="J293" s="108" t="str">
        <f t="shared" si="20"/>
        <v/>
      </c>
    </row>
    <row r="294" spans="1:10" x14ac:dyDescent="0.35">
      <c r="A294" s="96"/>
      <c r="B294" s="96"/>
      <c r="C294" s="97"/>
      <c r="D294" s="98"/>
      <c r="E294" s="98"/>
      <c r="F294" s="105">
        <f t="shared" ref="F294:F357" si="21">D294</f>
        <v>0</v>
      </c>
      <c r="G294" s="105">
        <f t="shared" ref="G294:G357" si="22">E294</f>
        <v>0</v>
      </c>
      <c r="H294" s="106" t="str">
        <f t="shared" ref="H294:H357" si="23">IFERROR(IF(G294&lt;=F294,G294/F294,""),"")</f>
        <v/>
      </c>
      <c r="I294" s="107" t="str">
        <f>IF(H294="","",IF(H294&gt;BEHEER!$B$9,BEHEER!$C$9,IF(DEELNEMERSLIJST!H294&gt;=BEHEER!$B$7,BEHEER!$C$8,BEHEER!$C$7)))</f>
        <v/>
      </c>
      <c r="J294" s="108" t="str">
        <f t="shared" ref="J294:J357" si="24">IFERROR(F294*I294*4,"")</f>
        <v/>
      </c>
    </row>
    <row r="295" spans="1:10" x14ac:dyDescent="0.35">
      <c r="A295" s="96"/>
      <c r="B295" s="96"/>
      <c r="C295" s="97"/>
      <c r="D295" s="98"/>
      <c r="E295" s="98"/>
      <c r="F295" s="105">
        <f t="shared" si="21"/>
        <v>0</v>
      </c>
      <c r="G295" s="105">
        <f t="shared" si="22"/>
        <v>0</v>
      </c>
      <c r="H295" s="106" t="str">
        <f t="shared" si="23"/>
        <v/>
      </c>
      <c r="I295" s="107" t="str">
        <f>IF(H295="","",IF(H295&gt;BEHEER!$B$9,BEHEER!$C$9,IF(DEELNEMERSLIJST!H295&gt;=BEHEER!$B$7,BEHEER!$C$8,BEHEER!$C$7)))</f>
        <v/>
      </c>
      <c r="J295" s="108" t="str">
        <f t="shared" si="24"/>
        <v/>
      </c>
    </row>
    <row r="296" spans="1:10" x14ac:dyDescent="0.35">
      <c r="A296" s="96"/>
      <c r="B296" s="96"/>
      <c r="C296" s="97"/>
      <c r="D296" s="98"/>
      <c r="E296" s="98"/>
      <c r="F296" s="105">
        <f t="shared" si="21"/>
        <v>0</v>
      </c>
      <c r="G296" s="105">
        <f t="shared" si="22"/>
        <v>0</v>
      </c>
      <c r="H296" s="106" t="str">
        <f t="shared" si="23"/>
        <v/>
      </c>
      <c r="I296" s="107" t="str">
        <f>IF(H296="","",IF(H296&gt;BEHEER!$B$9,BEHEER!$C$9,IF(DEELNEMERSLIJST!H296&gt;=BEHEER!$B$7,BEHEER!$C$8,BEHEER!$C$7)))</f>
        <v/>
      </c>
      <c r="J296" s="108" t="str">
        <f t="shared" si="24"/>
        <v/>
      </c>
    </row>
    <row r="297" spans="1:10" x14ac:dyDescent="0.35">
      <c r="A297" s="96"/>
      <c r="B297" s="96"/>
      <c r="C297" s="97"/>
      <c r="D297" s="98"/>
      <c r="E297" s="98"/>
      <c r="F297" s="105">
        <f t="shared" si="21"/>
        <v>0</v>
      </c>
      <c r="G297" s="105">
        <f t="shared" si="22"/>
        <v>0</v>
      </c>
      <c r="H297" s="106" t="str">
        <f t="shared" si="23"/>
        <v/>
      </c>
      <c r="I297" s="107" t="str">
        <f>IF(H297="","",IF(H297&gt;BEHEER!$B$9,BEHEER!$C$9,IF(DEELNEMERSLIJST!H297&gt;=BEHEER!$B$7,BEHEER!$C$8,BEHEER!$C$7)))</f>
        <v/>
      </c>
      <c r="J297" s="108" t="str">
        <f t="shared" si="24"/>
        <v/>
      </c>
    </row>
    <row r="298" spans="1:10" x14ac:dyDescent="0.35">
      <c r="A298" s="96"/>
      <c r="B298" s="96"/>
      <c r="C298" s="97"/>
      <c r="D298" s="98"/>
      <c r="E298" s="98"/>
      <c r="F298" s="105">
        <f t="shared" si="21"/>
        <v>0</v>
      </c>
      <c r="G298" s="105">
        <f t="shared" si="22"/>
        <v>0</v>
      </c>
      <c r="H298" s="106" t="str">
        <f t="shared" si="23"/>
        <v/>
      </c>
      <c r="I298" s="107" t="str">
        <f>IF(H298="","",IF(H298&gt;BEHEER!$B$9,BEHEER!$C$9,IF(DEELNEMERSLIJST!H298&gt;=BEHEER!$B$7,BEHEER!$C$8,BEHEER!$C$7)))</f>
        <v/>
      </c>
      <c r="J298" s="108" t="str">
        <f t="shared" si="24"/>
        <v/>
      </c>
    </row>
    <row r="299" spans="1:10" x14ac:dyDescent="0.35">
      <c r="A299" s="96"/>
      <c r="B299" s="96"/>
      <c r="C299" s="97"/>
      <c r="D299" s="98"/>
      <c r="E299" s="98"/>
      <c r="F299" s="105">
        <f t="shared" si="21"/>
        <v>0</v>
      </c>
      <c r="G299" s="105">
        <f t="shared" si="22"/>
        <v>0</v>
      </c>
      <c r="H299" s="106" t="str">
        <f t="shared" si="23"/>
        <v/>
      </c>
      <c r="I299" s="107" t="str">
        <f>IF(H299="","",IF(H299&gt;BEHEER!$B$9,BEHEER!$C$9,IF(DEELNEMERSLIJST!H299&gt;=BEHEER!$B$7,BEHEER!$C$8,BEHEER!$C$7)))</f>
        <v/>
      </c>
      <c r="J299" s="108" t="str">
        <f t="shared" si="24"/>
        <v/>
      </c>
    </row>
    <row r="300" spans="1:10" x14ac:dyDescent="0.35">
      <c r="A300" s="96"/>
      <c r="B300" s="96"/>
      <c r="C300" s="97"/>
      <c r="D300" s="98"/>
      <c r="E300" s="98"/>
      <c r="F300" s="105">
        <f t="shared" si="21"/>
        <v>0</v>
      </c>
      <c r="G300" s="105">
        <f t="shared" si="22"/>
        <v>0</v>
      </c>
      <c r="H300" s="106" t="str">
        <f t="shared" si="23"/>
        <v/>
      </c>
      <c r="I300" s="107" t="str">
        <f>IF(H300="","",IF(H300&gt;BEHEER!$B$9,BEHEER!$C$9,IF(DEELNEMERSLIJST!H300&gt;=BEHEER!$B$7,BEHEER!$C$8,BEHEER!$C$7)))</f>
        <v/>
      </c>
      <c r="J300" s="108" t="str">
        <f t="shared" si="24"/>
        <v/>
      </c>
    </row>
    <row r="301" spans="1:10" x14ac:dyDescent="0.35">
      <c r="A301" s="96"/>
      <c r="B301" s="96"/>
      <c r="C301" s="97"/>
      <c r="D301" s="98"/>
      <c r="E301" s="98"/>
      <c r="F301" s="105">
        <f t="shared" si="21"/>
        <v>0</v>
      </c>
      <c r="G301" s="105">
        <f t="shared" si="22"/>
        <v>0</v>
      </c>
      <c r="H301" s="106" t="str">
        <f t="shared" si="23"/>
        <v/>
      </c>
      <c r="I301" s="107" t="str">
        <f>IF(H301="","",IF(H301&gt;BEHEER!$B$9,BEHEER!$C$9,IF(DEELNEMERSLIJST!H301&gt;=BEHEER!$B$7,BEHEER!$C$8,BEHEER!$C$7)))</f>
        <v/>
      </c>
      <c r="J301" s="108" t="str">
        <f t="shared" si="24"/>
        <v/>
      </c>
    </row>
    <row r="302" spans="1:10" x14ac:dyDescent="0.35">
      <c r="A302" s="96"/>
      <c r="B302" s="96"/>
      <c r="C302" s="97"/>
      <c r="D302" s="98"/>
      <c r="E302" s="98"/>
      <c r="F302" s="105">
        <f t="shared" si="21"/>
        <v>0</v>
      </c>
      <c r="G302" s="105">
        <f t="shared" si="22"/>
        <v>0</v>
      </c>
      <c r="H302" s="106" t="str">
        <f t="shared" si="23"/>
        <v/>
      </c>
      <c r="I302" s="107" t="str">
        <f>IF(H302="","",IF(H302&gt;BEHEER!$B$9,BEHEER!$C$9,IF(DEELNEMERSLIJST!H302&gt;=BEHEER!$B$7,BEHEER!$C$8,BEHEER!$C$7)))</f>
        <v/>
      </c>
      <c r="J302" s="108" t="str">
        <f t="shared" si="24"/>
        <v/>
      </c>
    </row>
    <row r="303" spans="1:10" x14ac:dyDescent="0.35">
      <c r="A303" s="96"/>
      <c r="B303" s="96"/>
      <c r="C303" s="97"/>
      <c r="D303" s="98"/>
      <c r="E303" s="98"/>
      <c r="F303" s="105">
        <f t="shared" si="21"/>
        <v>0</v>
      </c>
      <c r="G303" s="105">
        <f t="shared" si="22"/>
        <v>0</v>
      </c>
      <c r="H303" s="106" t="str">
        <f t="shared" si="23"/>
        <v/>
      </c>
      <c r="I303" s="107" t="str">
        <f>IF(H303="","",IF(H303&gt;BEHEER!$B$9,BEHEER!$C$9,IF(DEELNEMERSLIJST!H303&gt;=BEHEER!$B$7,BEHEER!$C$8,BEHEER!$C$7)))</f>
        <v/>
      </c>
      <c r="J303" s="108" t="str">
        <f t="shared" si="24"/>
        <v/>
      </c>
    </row>
    <row r="304" spans="1:10" x14ac:dyDescent="0.35">
      <c r="A304" s="96"/>
      <c r="B304" s="96"/>
      <c r="C304" s="97"/>
      <c r="D304" s="98"/>
      <c r="E304" s="98"/>
      <c r="F304" s="105">
        <f t="shared" si="21"/>
        <v>0</v>
      </c>
      <c r="G304" s="105">
        <f t="shared" si="22"/>
        <v>0</v>
      </c>
      <c r="H304" s="106" t="str">
        <f t="shared" si="23"/>
        <v/>
      </c>
      <c r="I304" s="107" t="str">
        <f>IF(H304="","",IF(H304&gt;BEHEER!$B$9,BEHEER!$C$9,IF(DEELNEMERSLIJST!H304&gt;=BEHEER!$B$7,BEHEER!$C$8,BEHEER!$C$7)))</f>
        <v/>
      </c>
      <c r="J304" s="108" t="str">
        <f t="shared" si="24"/>
        <v/>
      </c>
    </row>
    <row r="305" spans="1:10" x14ac:dyDescent="0.35">
      <c r="A305" s="96"/>
      <c r="B305" s="96"/>
      <c r="C305" s="97"/>
      <c r="D305" s="98"/>
      <c r="E305" s="98"/>
      <c r="F305" s="105">
        <f t="shared" si="21"/>
        <v>0</v>
      </c>
      <c r="G305" s="105">
        <f t="shared" si="22"/>
        <v>0</v>
      </c>
      <c r="H305" s="106" t="str">
        <f t="shared" si="23"/>
        <v/>
      </c>
      <c r="I305" s="107" t="str">
        <f>IF(H305="","",IF(H305&gt;BEHEER!$B$9,BEHEER!$C$9,IF(DEELNEMERSLIJST!H305&gt;=BEHEER!$B$7,BEHEER!$C$8,BEHEER!$C$7)))</f>
        <v/>
      </c>
      <c r="J305" s="108" t="str">
        <f t="shared" si="24"/>
        <v/>
      </c>
    </row>
    <row r="306" spans="1:10" x14ac:dyDescent="0.35">
      <c r="A306" s="96"/>
      <c r="B306" s="96"/>
      <c r="C306" s="97"/>
      <c r="D306" s="98"/>
      <c r="E306" s="98"/>
      <c r="F306" s="105">
        <f t="shared" si="21"/>
        <v>0</v>
      </c>
      <c r="G306" s="105">
        <f t="shared" si="22"/>
        <v>0</v>
      </c>
      <c r="H306" s="106" t="str">
        <f t="shared" si="23"/>
        <v/>
      </c>
      <c r="I306" s="107" t="str">
        <f>IF(H306="","",IF(H306&gt;BEHEER!$B$9,BEHEER!$C$9,IF(DEELNEMERSLIJST!H306&gt;=BEHEER!$B$7,BEHEER!$C$8,BEHEER!$C$7)))</f>
        <v/>
      </c>
      <c r="J306" s="108" t="str">
        <f t="shared" si="24"/>
        <v/>
      </c>
    </row>
    <row r="307" spans="1:10" x14ac:dyDescent="0.35">
      <c r="A307" s="96"/>
      <c r="B307" s="96"/>
      <c r="C307" s="97"/>
      <c r="D307" s="98"/>
      <c r="E307" s="98"/>
      <c r="F307" s="105">
        <f t="shared" si="21"/>
        <v>0</v>
      </c>
      <c r="G307" s="105">
        <f t="shared" si="22"/>
        <v>0</v>
      </c>
      <c r="H307" s="106" t="str">
        <f t="shared" si="23"/>
        <v/>
      </c>
      <c r="I307" s="107" t="str">
        <f>IF(H307="","",IF(H307&gt;BEHEER!$B$9,BEHEER!$C$9,IF(DEELNEMERSLIJST!H307&gt;=BEHEER!$B$7,BEHEER!$C$8,BEHEER!$C$7)))</f>
        <v/>
      </c>
      <c r="J307" s="108" t="str">
        <f t="shared" si="24"/>
        <v/>
      </c>
    </row>
    <row r="308" spans="1:10" x14ac:dyDescent="0.35">
      <c r="A308" s="96"/>
      <c r="B308" s="96"/>
      <c r="C308" s="97"/>
      <c r="D308" s="98"/>
      <c r="E308" s="98"/>
      <c r="F308" s="105">
        <f t="shared" si="21"/>
        <v>0</v>
      </c>
      <c r="G308" s="105">
        <f t="shared" si="22"/>
        <v>0</v>
      </c>
      <c r="H308" s="106" t="str">
        <f t="shared" si="23"/>
        <v/>
      </c>
      <c r="I308" s="107" t="str">
        <f>IF(H308="","",IF(H308&gt;BEHEER!$B$9,BEHEER!$C$9,IF(DEELNEMERSLIJST!H308&gt;=BEHEER!$B$7,BEHEER!$C$8,BEHEER!$C$7)))</f>
        <v/>
      </c>
      <c r="J308" s="108" t="str">
        <f t="shared" si="24"/>
        <v/>
      </c>
    </row>
    <row r="309" spans="1:10" x14ac:dyDescent="0.35">
      <c r="A309" s="96"/>
      <c r="B309" s="96"/>
      <c r="C309" s="97"/>
      <c r="D309" s="98"/>
      <c r="E309" s="98"/>
      <c r="F309" s="105">
        <f t="shared" si="21"/>
        <v>0</v>
      </c>
      <c r="G309" s="105">
        <f t="shared" si="22"/>
        <v>0</v>
      </c>
      <c r="H309" s="106" t="str">
        <f t="shared" si="23"/>
        <v/>
      </c>
      <c r="I309" s="107" t="str">
        <f>IF(H309="","",IF(H309&gt;BEHEER!$B$9,BEHEER!$C$9,IF(DEELNEMERSLIJST!H309&gt;=BEHEER!$B$7,BEHEER!$C$8,BEHEER!$C$7)))</f>
        <v/>
      </c>
      <c r="J309" s="108" t="str">
        <f t="shared" si="24"/>
        <v/>
      </c>
    </row>
    <row r="310" spans="1:10" x14ac:dyDescent="0.35">
      <c r="A310" s="96"/>
      <c r="B310" s="96"/>
      <c r="C310" s="97"/>
      <c r="D310" s="98"/>
      <c r="E310" s="98"/>
      <c r="F310" s="105">
        <f t="shared" si="21"/>
        <v>0</v>
      </c>
      <c r="G310" s="105">
        <f t="shared" si="22"/>
        <v>0</v>
      </c>
      <c r="H310" s="106" t="str">
        <f t="shared" si="23"/>
        <v/>
      </c>
      <c r="I310" s="107" t="str">
        <f>IF(H310="","",IF(H310&gt;BEHEER!$B$9,BEHEER!$C$9,IF(DEELNEMERSLIJST!H310&gt;=BEHEER!$B$7,BEHEER!$C$8,BEHEER!$C$7)))</f>
        <v/>
      </c>
      <c r="J310" s="108" t="str">
        <f t="shared" si="24"/>
        <v/>
      </c>
    </row>
    <row r="311" spans="1:10" x14ac:dyDescent="0.35">
      <c r="A311" s="96"/>
      <c r="B311" s="96"/>
      <c r="C311" s="97"/>
      <c r="D311" s="98"/>
      <c r="E311" s="98"/>
      <c r="F311" s="105">
        <f t="shared" si="21"/>
        <v>0</v>
      </c>
      <c r="G311" s="105">
        <f t="shared" si="22"/>
        <v>0</v>
      </c>
      <c r="H311" s="106" t="str">
        <f t="shared" si="23"/>
        <v/>
      </c>
      <c r="I311" s="107" t="str">
        <f>IF(H311="","",IF(H311&gt;BEHEER!$B$9,BEHEER!$C$9,IF(DEELNEMERSLIJST!H311&gt;=BEHEER!$B$7,BEHEER!$C$8,BEHEER!$C$7)))</f>
        <v/>
      </c>
      <c r="J311" s="108" t="str">
        <f t="shared" si="24"/>
        <v/>
      </c>
    </row>
    <row r="312" spans="1:10" x14ac:dyDescent="0.35">
      <c r="A312" s="96"/>
      <c r="B312" s="96"/>
      <c r="C312" s="97"/>
      <c r="D312" s="98"/>
      <c r="E312" s="98"/>
      <c r="F312" s="105">
        <f t="shared" si="21"/>
        <v>0</v>
      </c>
      <c r="G312" s="105">
        <f t="shared" si="22"/>
        <v>0</v>
      </c>
      <c r="H312" s="106" t="str">
        <f t="shared" si="23"/>
        <v/>
      </c>
      <c r="I312" s="107" t="str">
        <f>IF(H312="","",IF(H312&gt;BEHEER!$B$9,BEHEER!$C$9,IF(DEELNEMERSLIJST!H312&gt;=BEHEER!$B$7,BEHEER!$C$8,BEHEER!$C$7)))</f>
        <v/>
      </c>
      <c r="J312" s="108" t="str">
        <f t="shared" si="24"/>
        <v/>
      </c>
    </row>
    <row r="313" spans="1:10" x14ac:dyDescent="0.35">
      <c r="A313" s="96"/>
      <c r="B313" s="96"/>
      <c r="C313" s="97"/>
      <c r="D313" s="98"/>
      <c r="E313" s="98"/>
      <c r="F313" s="105">
        <f t="shared" si="21"/>
        <v>0</v>
      </c>
      <c r="G313" s="105">
        <f t="shared" si="22"/>
        <v>0</v>
      </c>
      <c r="H313" s="106" t="str">
        <f t="shared" si="23"/>
        <v/>
      </c>
      <c r="I313" s="107" t="str">
        <f>IF(H313="","",IF(H313&gt;BEHEER!$B$9,BEHEER!$C$9,IF(DEELNEMERSLIJST!H313&gt;=BEHEER!$B$7,BEHEER!$C$8,BEHEER!$C$7)))</f>
        <v/>
      </c>
      <c r="J313" s="108" t="str">
        <f t="shared" si="24"/>
        <v/>
      </c>
    </row>
    <row r="314" spans="1:10" x14ac:dyDescent="0.35">
      <c r="A314" s="96"/>
      <c r="B314" s="96"/>
      <c r="C314" s="97"/>
      <c r="D314" s="98"/>
      <c r="E314" s="98"/>
      <c r="F314" s="105">
        <f t="shared" si="21"/>
        <v>0</v>
      </c>
      <c r="G314" s="105">
        <f t="shared" si="22"/>
        <v>0</v>
      </c>
      <c r="H314" s="106" t="str">
        <f t="shared" si="23"/>
        <v/>
      </c>
      <c r="I314" s="107" t="str">
        <f>IF(H314="","",IF(H314&gt;BEHEER!$B$9,BEHEER!$C$9,IF(DEELNEMERSLIJST!H314&gt;=BEHEER!$B$7,BEHEER!$C$8,BEHEER!$C$7)))</f>
        <v/>
      </c>
      <c r="J314" s="108" t="str">
        <f t="shared" si="24"/>
        <v/>
      </c>
    </row>
    <row r="315" spans="1:10" x14ac:dyDescent="0.35">
      <c r="A315" s="96"/>
      <c r="B315" s="96"/>
      <c r="C315" s="97"/>
      <c r="D315" s="98"/>
      <c r="E315" s="98"/>
      <c r="F315" s="105">
        <f t="shared" si="21"/>
        <v>0</v>
      </c>
      <c r="G315" s="105">
        <f t="shared" si="22"/>
        <v>0</v>
      </c>
      <c r="H315" s="106" t="str">
        <f t="shared" si="23"/>
        <v/>
      </c>
      <c r="I315" s="107" t="str">
        <f>IF(H315="","",IF(H315&gt;BEHEER!$B$9,BEHEER!$C$9,IF(DEELNEMERSLIJST!H315&gt;=BEHEER!$B$7,BEHEER!$C$8,BEHEER!$C$7)))</f>
        <v/>
      </c>
      <c r="J315" s="108" t="str">
        <f t="shared" si="24"/>
        <v/>
      </c>
    </row>
    <row r="316" spans="1:10" x14ac:dyDescent="0.35">
      <c r="A316" s="96"/>
      <c r="B316" s="96"/>
      <c r="C316" s="97"/>
      <c r="D316" s="98"/>
      <c r="E316" s="98"/>
      <c r="F316" s="105">
        <f t="shared" si="21"/>
        <v>0</v>
      </c>
      <c r="G316" s="105">
        <f t="shared" si="22"/>
        <v>0</v>
      </c>
      <c r="H316" s="106" t="str">
        <f t="shared" si="23"/>
        <v/>
      </c>
      <c r="I316" s="107" t="str">
        <f>IF(H316="","",IF(H316&gt;BEHEER!$B$9,BEHEER!$C$9,IF(DEELNEMERSLIJST!H316&gt;=BEHEER!$B$7,BEHEER!$C$8,BEHEER!$C$7)))</f>
        <v/>
      </c>
      <c r="J316" s="108" t="str">
        <f t="shared" si="24"/>
        <v/>
      </c>
    </row>
    <row r="317" spans="1:10" x14ac:dyDescent="0.35">
      <c r="A317" s="96"/>
      <c r="B317" s="96"/>
      <c r="C317" s="97"/>
      <c r="D317" s="98"/>
      <c r="E317" s="98"/>
      <c r="F317" s="105">
        <f t="shared" si="21"/>
        <v>0</v>
      </c>
      <c r="G317" s="105">
        <f t="shared" si="22"/>
        <v>0</v>
      </c>
      <c r="H317" s="106" t="str">
        <f t="shared" si="23"/>
        <v/>
      </c>
      <c r="I317" s="107" t="str">
        <f>IF(H317="","",IF(H317&gt;BEHEER!$B$9,BEHEER!$C$9,IF(DEELNEMERSLIJST!H317&gt;=BEHEER!$B$7,BEHEER!$C$8,BEHEER!$C$7)))</f>
        <v/>
      </c>
      <c r="J317" s="108" t="str">
        <f t="shared" si="24"/>
        <v/>
      </c>
    </row>
    <row r="318" spans="1:10" x14ac:dyDescent="0.35">
      <c r="A318" s="96"/>
      <c r="B318" s="96"/>
      <c r="C318" s="97"/>
      <c r="D318" s="98"/>
      <c r="E318" s="98"/>
      <c r="F318" s="105">
        <f t="shared" si="21"/>
        <v>0</v>
      </c>
      <c r="G318" s="105">
        <f t="shared" si="22"/>
        <v>0</v>
      </c>
      <c r="H318" s="106" t="str">
        <f t="shared" si="23"/>
        <v/>
      </c>
      <c r="I318" s="107" t="str">
        <f>IF(H318="","",IF(H318&gt;BEHEER!$B$9,BEHEER!$C$9,IF(DEELNEMERSLIJST!H318&gt;=BEHEER!$B$7,BEHEER!$C$8,BEHEER!$C$7)))</f>
        <v/>
      </c>
      <c r="J318" s="108" t="str">
        <f t="shared" si="24"/>
        <v/>
      </c>
    </row>
    <row r="319" spans="1:10" x14ac:dyDescent="0.35">
      <c r="A319" s="96"/>
      <c r="B319" s="96"/>
      <c r="C319" s="97"/>
      <c r="D319" s="98"/>
      <c r="E319" s="98"/>
      <c r="F319" s="105">
        <f t="shared" si="21"/>
        <v>0</v>
      </c>
      <c r="G319" s="105">
        <f t="shared" si="22"/>
        <v>0</v>
      </c>
      <c r="H319" s="106" t="str">
        <f t="shared" si="23"/>
        <v/>
      </c>
      <c r="I319" s="107" t="str">
        <f>IF(H319="","",IF(H319&gt;BEHEER!$B$9,BEHEER!$C$9,IF(DEELNEMERSLIJST!H319&gt;=BEHEER!$B$7,BEHEER!$C$8,BEHEER!$C$7)))</f>
        <v/>
      </c>
      <c r="J319" s="108" t="str">
        <f t="shared" si="24"/>
        <v/>
      </c>
    </row>
    <row r="320" spans="1:10" x14ac:dyDescent="0.35">
      <c r="A320" s="96"/>
      <c r="B320" s="96"/>
      <c r="C320" s="97"/>
      <c r="D320" s="98"/>
      <c r="E320" s="98"/>
      <c r="F320" s="105">
        <f t="shared" si="21"/>
        <v>0</v>
      </c>
      <c r="G320" s="105">
        <f t="shared" si="22"/>
        <v>0</v>
      </c>
      <c r="H320" s="106" t="str">
        <f t="shared" si="23"/>
        <v/>
      </c>
      <c r="I320" s="107" t="str">
        <f>IF(H320="","",IF(H320&gt;BEHEER!$B$9,BEHEER!$C$9,IF(DEELNEMERSLIJST!H320&gt;=BEHEER!$B$7,BEHEER!$C$8,BEHEER!$C$7)))</f>
        <v/>
      </c>
      <c r="J320" s="108" t="str">
        <f t="shared" si="24"/>
        <v/>
      </c>
    </row>
    <row r="321" spans="1:10" x14ac:dyDescent="0.35">
      <c r="A321" s="96"/>
      <c r="B321" s="96"/>
      <c r="C321" s="97"/>
      <c r="D321" s="98"/>
      <c r="E321" s="98"/>
      <c r="F321" s="105">
        <f t="shared" si="21"/>
        <v>0</v>
      </c>
      <c r="G321" s="105">
        <f t="shared" si="22"/>
        <v>0</v>
      </c>
      <c r="H321" s="106" t="str">
        <f t="shared" si="23"/>
        <v/>
      </c>
      <c r="I321" s="107" t="str">
        <f>IF(H321="","",IF(H321&gt;BEHEER!$B$9,BEHEER!$C$9,IF(DEELNEMERSLIJST!H321&gt;=BEHEER!$B$7,BEHEER!$C$8,BEHEER!$C$7)))</f>
        <v/>
      </c>
      <c r="J321" s="108" t="str">
        <f t="shared" si="24"/>
        <v/>
      </c>
    </row>
    <row r="322" spans="1:10" x14ac:dyDescent="0.35">
      <c r="A322" s="96"/>
      <c r="B322" s="96"/>
      <c r="C322" s="97"/>
      <c r="D322" s="98"/>
      <c r="E322" s="98"/>
      <c r="F322" s="105">
        <f t="shared" si="21"/>
        <v>0</v>
      </c>
      <c r="G322" s="105">
        <f t="shared" si="22"/>
        <v>0</v>
      </c>
      <c r="H322" s="106" t="str">
        <f t="shared" si="23"/>
        <v/>
      </c>
      <c r="I322" s="107" t="str">
        <f>IF(H322="","",IF(H322&gt;BEHEER!$B$9,BEHEER!$C$9,IF(DEELNEMERSLIJST!H322&gt;=BEHEER!$B$7,BEHEER!$C$8,BEHEER!$C$7)))</f>
        <v/>
      </c>
      <c r="J322" s="108" t="str">
        <f t="shared" si="24"/>
        <v/>
      </c>
    </row>
    <row r="323" spans="1:10" x14ac:dyDescent="0.35">
      <c r="A323" s="96"/>
      <c r="B323" s="96"/>
      <c r="C323" s="97"/>
      <c r="D323" s="98"/>
      <c r="E323" s="98"/>
      <c r="F323" s="105">
        <f t="shared" si="21"/>
        <v>0</v>
      </c>
      <c r="G323" s="105">
        <f t="shared" si="22"/>
        <v>0</v>
      </c>
      <c r="H323" s="106" t="str">
        <f t="shared" si="23"/>
        <v/>
      </c>
      <c r="I323" s="107" t="str">
        <f>IF(H323="","",IF(H323&gt;BEHEER!$B$9,BEHEER!$C$9,IF(DEELNEMERSLIJST!H323&gt;=BEHEER!$B$7,BEHEER!$C$8,BEHEER!$C$7)))</f>
        <v/>
      </c>
      <c r="J323" s="108" t="str">
        <f t="shared" si="24"/>
        <v/>
      </c>
    </row>
    <row r="324" spans="1:10" x14ac:dyDescent="0.35">
      <c r="A324" s="96"/>
      <c r="B324" s="96"/>
      <c r="C324" s="97"/>
      <c r="D324" s="98"/>
      <c r="E324" s="98"/>
      <c r="F324" s="105">
        <f t="shared" si="21"/>
        <v>0</v>
      </c>
      <c r="G324" s="105">
        <f t="shared" si="22"/>
        <v>0</v>
      </c>
      <c r="H324" s="106" t="str">
        <f t="shared" si="23"/>
        <v/>
      </c>
      <c r="I324" s="107" t="str">
        <f>IF(H324="","",IF(H324&gt;BEHEER!$B$9,BEHEER!$C$9,IF(DEELNEMERSLIJST!H324&gt;=BEHEER!$B$7,BEHEER!$C$8,BEHEER!$C$7)))</f>
        <v/>
      </c>
      <c r="J324" s="108" t="str">
        <f t="shared" si="24"/>
        <v/>
      </c>
    </row>
    <row r="325" spans="1:10" x14ac:dyDescent="0.35">
      <c r="A325" s="96"/>
      <c r="B325" s="96"/>
      <c r="C325" s="97"/>
      <c r="D325" s="98"/>
      <c r="E325" s="98"/>
      <c r="F325" s="105">
        <f t="shared" si="21"/>
        <v>0</v>
      </c>
      <c r="G325" s="105">
        <f t="shared" si="22"/>
        <v>0</v>
      </c>
      <c r="H325" s="106" t="str">
        <f t="shared" si="23"/>
        <v/>
      </c>
      <c r="I325" s="107" t="str">
        <f>IF(H325="","",IF(H325&gt;BEHEER!$B$9,BEHEER!$C$9,IF(DEELNEMERSLIJST!H325&gt;=BEHEER!$B$7,BEHEER!$C$8,BEHEER!$C$7)))</f>
        <v/>
      </c>
      <c r="J325" s="108" t="str">
        <f t="shared" si="24"/>
        <v/>
      </c>
    </row>
    <row r="326" spans="1:10" x14ac:dyDescent="0.35">
      <c r="A326" s="96"/>
      <c r="B326" s="96"/>
      <c r="C326" s="97"/>
      <c r="D326" s="98"/>
      <c r="E326" s="98"/>
      <c r="F326" s="105">
        <f t="shared" si="21"/>
        <v>0</v>
      </c>
      <c r="G326" s="105">
        <f t="shared" si="22"/>
        <v>0</v>
      </c>
      <c r="H326" s="106" t="str">
        <f t="shared" si="23"/>
        <v/>
      </c>
      <c r="I326" s="107" t="str">
        <f>IF(H326="","",IF(H326&gt;BEHEER!$B$9,BEHEER!$C$9,IF(DEELNEMERSLIJST!H326&gt;=BEHEER!$B$7,BEHEER!$C$8,BEHEER!$C$7)))</f>
        <v/>
      </c>
      <c r="J326" s="108" t="str">
        <f t="shared" si="24"/>
        <v/>
      </c>
    </row>
    <row r="327" spans="1:10" x14ac:dyDescent="0.35">
      <c r="A327" s="96"/>
      <c r="B327" s="96"/>
      <c r="C327" s="97"/>
      <c r="D327" s="98"/>
      <c r="E327" s="98"/>
      <c r="F327" s="105">
        <f t="shared" si="21"/>
        <v>0</v>
      </c>
      <c r="G327" s="105">
        <f t="shared" si="22"/>
        <v>0</v>
      </c>
      <c r="H327" s="106" t="str">
        <f t="shared" si="23"/>
        <v/>
      </c>
      <c r="I327" s="107" t="str">
        <f>IF(H327="","",IF(H327&gt;BEHEER!$B$9,BEHEER!$C$9,IF(DEELNEMERSLIJST!H327&gt;=BEHEER!$B$7,BEHEER!$C$8,BEHEER!$C$7)))</f>
        <v/>
      </c>
      <c r="J327" s="108" t="str">
        <f t="shared" si="24"/>
        <v/>
      </c>
    </row>
    <row r="328" spans="1:10" x14ac:dyDescent="0.35">
      <c r="A328" s="96"/>
      <c r="B328" s="96"/>
      <c r="C328" s="97"/>
      <c r="D328" s="98"/>
      <c r="E328" s="98"/>
      <c r="F328" s="105">
        <f t="shared" si="21"/>
        <v>0</v>
      </c>
      <c r="G328" s="105">
        <f t="shared" si="22"/>
        <v>0</v>
      </c>
      <c r="H328" s="106" t="str">
        <f t="shared" si="23"/>
        <v/>
      </c>
      <c r="I328" s="107" t="str">
        <f>IF(H328="","",IF(H328&gt;BEHEER!$B$9,BEHEER!$C$9,IF(DEELNEMERSLIJST!H328&gt;=BEHEER!$B$7,BEHEER!$C$8,BEHEER!$C$7)))</f>
        <v/>
      </c>
      <c r="J328" s="108" t="str">
        <f t="shared" si="24"/>
        <v/>
      </c>
    </row>
    <row r="329" spans="1:10" x14ac:dyDescent="0.35">
      <c r="A329" s="96"/>
      <c r="B329" s="96"/>
      <c r="C329" s="97"/>
      <c r="D329" s="98"/>
      <c r="E329" s="98"/>
      <c r="F329" s="105">
        <f t="shared" si="21"/>
        <v>0</v>
      </c>
      <c r="G329" s="105">
        <f t="shared" si="22"/>
        <v>0</v>
      </c>
      <c r="H329" s="106" t="str">
        <f t="shared" si="23"/>
        <v/>
      </c>
      <c r="I329" s="107" t="str">
        <f>IF(H329="","",IF(H329&gt;BEHEER!$B$9,BEHEER!$C$9,IF(DEELNEMERSLIJST!H329&gt;=BEHEER!$B$7,BEHEER!$C$8,BEHEER!$C$7)))</f>
        <v/>
      </c>
      <c r="J329" s="108" t="str">
        <f t="shared" si="24"/>
        <v/>
      </c>
    </row>
    <row r="330" spans="1:10" x14ac:dyDescent="0.35">
      <c r="A330" s="96"/>
      <c r="B330" s="96"/>
      <c r="C330" s="97"/>
      <c r="D330" s="98"/>
      <c r="E330" s="98"/>
      <c r="F330" s="105">
        <f t="shared" si="21"/>
        <v>0</v>
      </c>
      <c r="G330" s="105">
        <f t="shared" si="22"/>
        <v>0</v>
      </c>
      <c r="H330" s="106" t="str">
        <f t="shared" si="23"/>
        <v/>
      </c>
      <c r="I330" s="107" t="str">
        <f>IF(H330="","",IF(H330&gt;BEHEER!$B$9,BEHEER!$C$9,IF(DEELNEMERSLIJST!H330&gt;=BEHEER!$B$7,BEHEER!$C$8,BEHEER!$C$7)))</f>
        <v/>
      </c>
      <c r="J330" s="108" t="str">
        <f t="shared" si="24"/>
        <v/>
      </c>
    </row>
    <row r="331" spans="1:10" x14ac:dyDescent="0.35">
      <c r="A331" s="96"/>
      <c r="B331" s="96"/>
      <c r="C331" s="97"/>
      <c r="D331" s="98"/>
      <c r="E331" s="98"/>
      <c r="F331" s="105">
        <f t="shared" si="21"/>
        <v>0</v>
      </c>
      <c r="G331" s="105">
        <f t="shared" si="22"/>
        <v>0</v>
      </c>
      <c r="H331" s="106" t="str">
        <f t="shared" si="23"/>
        <v/>
      </c>
      <c r="I331" s="107" t="str">
        <f>IF(H331="","",IF(H331&gt;BEHEER!$B$9,BEHEER!$C$9,IF(DEELNEMERSLIJST!H331&gt;=BEHEER!$B$7,BEHEER!$C$8,BEHEER!$C$7)))</f>
        <v/>
      </c>
      <c r="J331" s="108" t="str">
        <f t="shared" si="24"/>
        <v/>
      </c>
    </row>
    <row r="332" spans="1:10" x14ac:dyDescent="0.35">
      <c r="A332" s="96"/>
      <c r="B332" s="96"/>
      <c r="C332" s="97"/>
      <c r="D332" s="98"/>
      <c r="E332" s="98"/>
      <c r="F332" s="105">
        <f t="shared" si="21"/>
        <v>0</v>
      </c>
      <c r="G332" s="105">
        <f t="shared" si="22"/>
        <v>0</v>
      </c>
      <c r="H332" s="106" t="str">
        <f t="shared" si="23"/>
        <v/>
      </c>
      <c r="I332" s="107" t="str">
        <f>IF(H332="","",IF(H332&gt;BEHEER!$B$9,BEHEER!$C$9,IF(DEELNEMERSLIJST!H332&gt;=BEHEER!$B$7,BEHEER!$C$8,BEHEER!$C$7)))</f>
        <v/>
      </c>
      <c r="J332" s="108" t="str">
        <f t="shared" si="24"/>
        <v/>
      </c>
    </row>
    <row r="333" spans="1:10" x14ac:dyDescent="0.35">
      <c r="A333" s="96"/>
      <c r="B333" s="96"/>
      <c r="C333" s="97"/>
      <c r="D333" s="98"/>
      <c r="E333" s="98"/>
      <c r="F333" s="105">
        <f t="shared" si="21"/>
        <v>0</v>
      </c>
      <c r="G333" s="105">
        <f t="shared" si="22"/>
        <v>0</v>
      </c>
      <c r="H333" s="106" t="str">
        <f t="shared" si="23"/>
        <v/>
      </c>
      <c r="I333" s="107" t="str">
        <f>IF(H333="","",IF(H333&gt;BEHEER!$B$9,BEHEER!$C$9,IF(DEELNEMERSLIJST!H333&gt;=BEHEER!$B$7,BEHEER!$C$8,BEHEER!$C$7)))</f>
        <v/>
      </c>
      <c r="J333" s="108" t="str">
        <f t="shared" si="24"/>
        <v/>
      </c>
    </row>
    <row r="334" spans="1:10" x14ac:dyDescent="0.35">
      <c r="A334" s="96"/>
      <c r="B334" s="96"/>
      <c r="C334" s="97"/>
      <c r="D334" s="98"/>
      <c r="E334" s="98"/>
      <c r="F334" s="105">
        <f t="shared" si="21"/>
        <v>0</v>
      </c>
      <c r="G334" s="105">
        <f t="shared" si="22"/>
        <v>0</v>
      </c>
      <c r="H334" s="106" t="str">
        <f t="shared" si="23"/>
        <v/>
      </c>
      <c r="I334" s="107" t="str">
        <f>IF(H334="","",IF(H334&gt;BEHEER!$B$9,BEHEER!$C$9,IF(DEELNEMERSLIJST!H334&gt;=BEHEER!$B$7,BEHEER!$C$8,BEHEER!$C$7)))</f>
        <v/>
      </c>
      <c r="J334" s="108" t="str">
        <f t="shared" si="24"/>
        <v/>
      </c>
    </row>
    <row r="335" spans="1:10" x14ac:dyDescent="0.35">
      <c r="A335" s="96"/>
      <c r="B335" s="96"/>
      <c r="C335" s="97"/>
      <c r="D335" s="98"/>
      <c r="E335" s="98"/>
      <c r="F335" s="105">
        <f t="shared" si="21"/>
        <v>0</v>
      </c>
      <c r="G335" s="105">
        <f t="shared" si="22"/>
        <v>0</v>
      </c>
      <c r="H335" s="106" t="str">
        <f t="shared" si="23"/>
        <v/>
      </c>
      <c r="I335" s="107" t="str">
        <f>IF(H335="","",IF(H335&gt;BEHEER!$B$9,BEHEER!$C$9,IF(DEELNEMERSLIJST!H335&gt;=BEHEER!$B$7,BEHEER!$C$8,BEHEER!$C$7)))</f>
        <v/>
      </c>
      <c r="J335" s="108" t="str">
        <f t="shared" si="24"/>
        <v/>
      </c>
    </row>
    <row r="336" spans="1:10" x14ac:dyDescent="0.35">
      <c r="A336" s="96"/>
      <c r="B336" s="96"/>
      <c r="C336" s="97"/>
      <c r="D336" s="98"/>
      <c r="E336" s="98"/>
      <c r="F336" s="105">
        <f t="shared" si="21"/>
        <v>0</v>
      </c>
      <c r="G336" s="105">
        <f t="shared" si="22"/>
        <v>0</v>
      </c>
      <c r="H336" s="106" t="str">
        <f t="shared" si="23"/>
        <v/>
      </c>
      <c r="I336" s="107" t="str">
        <f>IF(H336="","",IF(H336&gt;BEHEER!$B$9,BEHEER!$C$9,IF(DEELNEMERSLIJST!H336&gt;=BEHEER!$B$7,BEHEER!$C$8,BEHEER!$C$7)))</f>
        <v/>
      </c>
      <c r="J336" s="108" t="str">
        <f t="shared" si="24"/>
        <v/>
      </c>
    </row>
    <row r="337" spans="1:10" x14ac:dyDescent="0.35">
      <c r="A337" s="96"/>
      <c r="B337" s="96"/>
      <c r="C337" s="97"/>
      <c r="D337" s="98"/>
      <c r="E337" s="98"/>
      <c r="F337" s="105">
        <f t="shared" si="21"/>
        <v>0</v>
      </c>
      <c r="G337" s="105">
        <f t="shared" si="22"/>
        <v>0</v>
      </c>
      <c r="H337" s="106" t="str">
        <f t="shared" si="23"/>
        <v/>
      </c>
      <c r="I337" s="107" t="str">
        <f>IF(H337="","",IF(H337&gt;BEHEER!$B$9,BEHEER!$C$9,IF(DEELNEMERSLIJST!H337&gt;=BEHEER!$B$7,BEHEER!$C$8,BEHEER!$C$7)))</f>
        <v/>
      </c>
      <c r="J337" s="108" t="str">
        <f t="shared" si="24"/>
        <v/>
      </c>
    </row>
    <row r="338" spans="1:10" x14ac:dyDescent="0.35">
      <c r="A338" s="96"/>
      <c r="B338" s="96"/>
      <c r="C338" s="97"/>
      <c r="D338" s="98"/>
      <c r="E338" s="98"/>
      <c r="F338" s="105">
        <f t="shared" si="21"/>
        <v>0</v>
      </c>
      <c r="G338" s="105">
        <f t="shared" si="22"/>
        <v>0</v>
      </c>
      <c r="H338" s="106" t="str">
        <f t="shared" si="23"/>
        <v/>
      </c>
      <c r="I338" s="107" t="str">
        <f>IF(H338="","",IF(H338&gt;BEHEER!$B$9,BEHEER!$C$9,IF(DEELNEMERSLIJST!H338&gt;=BEHEER!$B$7,BEHEER!$C$8,BEHEER!$C$7)))</f>
        <v/>
      </c>
      <c r="J338" s="108" t="str">
        <f t="shared" si="24"/>
        <v/>
      </c>
    </row>
    <row r="339" spans="1:10" x14ac:dyDescent="0.35">
      <c r="A339" s="96"/>
      <c r="B339" s="96"/>
      <c r="C339" s="97"/>
      <c r="D339" s="98"/>
      <c r="E339" s="98"/>
      <c r="F339" s="105">
        <f t="shared" si="21"/>
        <v>0</v>
      </c>
      <c r="G339" s="105">
        <f t="shared" si="22"/>
        <v>0</v>
      </c>
      <c r="H339" s="106" t="str">
        <f t="shared" si="23"/>
        <v/>
      </c>
      <c r="I339" s="107" t="str">
        <f>IF(H339="","",IF(H339&gt;BEHEER!$B$9,BEHEER!$C$9,IF(DEELNEMERSLIJST!H339&gt;=BEHEER!$B$7,BEHEER!$C$8,BEHEER!$C$7)))</f>
        <v/>
      </c>
      <c r="J339" s="108" t="str">
        <f t="shared" si="24"/>
        <v/>
      </c>
    </row>
    <row r="340" spans="1:10" x14ac:dyDescent="0.35">
      <c r="A340" s="96"/>
      <c r="B340" s="96"/>
      <c r="C340" s="97"/>
      <c r="D340" s="98"/>
      <c r="E340" s="98"/>
      <c r="F340" s="105">
        <f t="shared" si="21"/>
        <v>0</v>
      </c>
      <c r="G340" s="105">
        <f t="shared" si="22"/>
        <v>0</v>
      </c>
      <c r="H340" s="106" t="str">
        <f t="shared" si="23"/>
        <v/>
      </c>
      <c r="I340" s="107" t="str">
        <f>IF(H340="","",IF(H340&gt;BEHEER!$B$9,BEHEER!$C$9,IF(DEELNEMERSLIJST!H340&gt;=BEHEER!$B$7,BEHEER!$C$8,BEHEER!$C$7)))</f>
        <v/>
      </c>
      <c r="J340" s="108" t="str">
        <f t="shared" si="24"/>
        <v/>
      </c>
    </row>
    <row r="341" spans="1:10" x14ac:dyDescent="0.35">
      <c r="A341" s="96"/>
      <c r="B341" s="96"/>
      <c r="C341" s="97"/>
      <c r="D341" s="98"/>
      <c r="E341" s="98"/>
      <c r="F341" s="105">
        <f t="shared" si="21"/>
        <v>0</v>
      </c>
      <c r="G341" s="105">
        <f t="shared" si="22"/>
        <v>0</v>
      </c>
      <c r="H341" s="106" t="str">
        <f t="shared" si="23"/>
        <v/>
      </c>
      <c r="I341" s="107" t="str">
        <f>IF(H341="","",IF(H341&gt;BEHEER!$B$9,BEHEER!$C$9,IF(DEELNEMERSLIJST!H341&gt;=BEHEER!$B$7,BEHEER!$C$8,BEHEER!$C$7)))</f>
        <v/>
      </c>
      <c r="J341" s="108" t="str">
        <f t="shared" si="24"/>
        <v/>
      </c>
    </row>
    <row r="342" spans="1:10" x14ac:dyDescent="0.35">
      <c r="A342" s="96"/>
      <c r="B342" s="96"/>
      <c r="C342" s="97"/>
      <c r="D342" s="98"/>
      <c r="E342" s="98"/>
      <c r="F342" s="105">
        <f t="shared" si="21"/>
        <v>0</v>
      </c>
      <c r="G342" s="105">
        <f t="shared" si="22"/>
        <v>0</v>
      </c>
      <c r="H342" s="106" t="str">
        <f t="shared" si="23"/>
        <v/>
      </c>
      <c r="I342" s="107" t="str">
        <f>IF(H342="","",IF(H342&gt;BEHEER!$B$9,BEHEER!$C$9,IF(DEELNEMERSLIJST!H342&gt;=BEHEER!$B$7,BEHEER!$C$8,BEHEER!$C$7)))</f>
        <v/>
      </c>
      <c r="J342" s="108" t="str">
        <f t="shared" si="24"/>
        <v/>
      </c>
    </row>
    <row r="343" spans="1:10" x14ac:dyDescent="0.35">
      <c r="A343" s="96"/>
      <c r="B343" s="96"/>
      <c r="C343" s="97"/>
      <c r="D343" s="98"/>
      <c r="E343" s="98"/>
      <c r="F343" s="105">
        <f t="shared" si="21"/>
        <v>0</v>
      </c>
      <c r="G343" s="105">
        <f t="shared" si="22"/>
        <v>0</v>
      </c>
      <c r="H343" s="106" t="str">
        <f t="shared" si="23"/>
        <v/>
      </c>
      <c r="I343" s="107" t="str">
        <f>IF(H343="","",IF(H343&gt;BEHEER!$B$9,BEHEER!$C$9,IF(DEELNEMERSLIJST!H343&gt;=BEHEER!$B$7,BEHEER!$C$8,BEHEER!$C$7)))</f>
        <v/>
      </c>
      <c r="J343" s="108" t="str">
        <f t="shared" si="24"/>
        <v/>
      </c>
    </row>
    <row r="344" spans="1:10" x14ac:dyDescent="0.35">
      <c r="A344" s="96"/>
      <c r="B344" s="96"/>
      <c r="C344" s="97"/>
      <c r="D344" s="98"/>
      <c r="E344" s="98"/>
      <c r="F344" s="105">
        <f t="shared" si="21"/>
        <v>0</v>
      </c>
      <c r="G344" s="105">
        <f t="shared" si="22"/>
        <v>0</v>
      </c>
      <c r="H344" s="106" t="str">
        <f t="shared" si="23"/>
        <v/>
      </c>
      <c r="I344" s="107" t="str">
        <f>IF(H344="","",IF(H344&gt;BEHEER!$B$9,BEHEER!$C$9,IF(DEELNEMERSLIJST!H344&gt;=BEHEER!$B$7,BEHEER!$C$8,BEHEER!$C$7)))</f>
        <v/>
      </c>
      <c r="J344" s="108" t="str">
        <f t="shared" si="24"/>
        <v/>
      </c>
    </row>
    <row r="345" spans="1:10" x14ac:dyDescent="0.35">
      <c r="A345" s="96"/>
      <c r="B345" s="96"/>
      <c r="C345" s="97"/>
      <c r="D345" s="98"/>
      <c r="E345" s="98"/>
      <c r="F345" s="105">
        <f t="shared" si="21"/>
        <v>0</v>
      </c>
      <c r="G345" s="105">
        <f t="shared" si="22"/>
        <v>0</v>
      </c>
      <c r="H345" s="106" t="str">
        <f t="shared" si="23"/>
        <v/>
      </c>
      <c r="I345" s="107" t="str">
        <f>IF(H345="","",IF(H345&gt;BEHEER!$B$9,BEHEER!$C$9,IF(DEELNEMERSLIJST!H345&gt;=BEHEER!$B$7,BEHEER!$C$8,BEHEER!$C$7)))</f>
        <v/>
      </c>
      <c r="J345" s="108" t="str">
        <f t="shared" si="24"/>
        <v/>
      </c>
    </row>
    <row r="346" spans="1:10" x14ac:dyDescent="0.35">
      <c r="A346" s="96"/>
      <c r="B346" s="96"/>
      <c r="C346" s="97"/>
      <c r="D346" s="98"/>
      <c r="E346" s="98"/>
      <c r="F346" s="105">
        <f t="shared" si="21"/>
        <v>0</v>
      </c>
      <c r="G346" s="105">
        <f t="shared" si="22"/>
        <v>0</v>
      </c>
      <c r="H346" s="106" t="str">
        <f t="shared" si="23"/>
        <v/>
      </c>
      <c r="I346" s="107" t="str">
        <f>IF(H346="","",IF(H346&gt;BEHEER!$B$9,BEHEER!$C$9,IF(DEELNEMERSLIJST!H346&gt;=BEHEER!$B$7,BEHEER!$C$8,BEHEER!$C$7)))</f>
        <v/>
      </c>
      <c r="J346" s="108" t="str">
        <f t="shared" si="24"/>
        <v/>
      </c>
    </row>
    <row r="347" spans="1:10" x14ac:dyDescent="0.35">
      <c r="A347" s="96"/>
      <c r="B347" s="96"/>
      <c r="C347" s="97"/>
      <c r="D347" s="98"/>
      <c r="E347" s="98"/>
      <c r="F347" s="105">
        <f t="shared" si="21"/>
        <v>0</v>
      </c>
      <c r="G347" s="105">
        <f t="shared" si="22"/>
        <v>0</v>
      </c>
      <c r="H347" s="106" t="str">
        <f t="shared" si="23"/>
        <v/>
      </c>
      <c r="I347" s="107" t="str">
        <f>IF(H347="","",IF(H347&gt;BEHEER!$B$9,BEHEER!$C$9,IF(DEELNEMERSLIJST!H347&gt;=BEHEER!$B$7,BEHEER!$C$8,BEHEER!$C$7)))</f>
        <v/>
      </c>
      <c r="J347" s="108" t="str">
        <f t="shared" si="24"/>
        <v/>
      </c>
    </row>
    <row r="348" spans="1:10" x14ac:dyDescent="0.35">
      <c r="A348" s="96"/>
      <c r="B348" s="96"/>
      <c r="C348" s="97"/>
      <c r="D348" s="98"/>
      <c r="E348" s="98"/>
      <c r="F348" s="105">
        <f t="shared" si="21"/>
        <v>0</v>
      </c>
      <c r="G348" s="105">
        <f t="shared" si="22"/>
        <v>0</v>
      </c>
      <c r="H348" s="106" t="str">
        <f t="shared" si="23"/>
        <v/>
      </c>
      <c r="I348" s="107" t="str">
        <f>IF(H348="","",IF(H348&gt;BEHEER!$B$9,BEHEER!$C$9,IF(DEELNEMERSLIJST!H348&gt;=BEHEER!$B$7,BEHEER!$C$8,BEHEER!$C$7)))</f>
        <v/>
      </c>
      <c r="J348" s="108" t="str">
        <f t="shared" si="24"/>
        <v/>
      </c>
    </row>
    <row r="349" spans="1:10" x14ac:dyDescent="0.35">
      <c r="A349" s="96"/>
      <c r="B349" s="96"/>
      <c r="C349" s="97"/>
      <c r="D349" s="98"/>
      <c r="E349" s="98"/>
      <c r="F349" s="105">
        <f t="shared" si="21"/>
        <v>0</v>
      </c>
      <c r="G349" s="105">
        <f t="shared" si="22"/>
        <v>0</v>
      </c>
      <c r="H349" s="106" t="str">
        <f t="shared" si="23"/>
        <v/>
      </c>
      <c r="I349" s="107" t="str">
        <f>IF(H349="","",IF(H349&gt;BEHEER!$B$9,BEHEER!$C$9,IF(DEELNEMERSLIJST!H349&gt;=BEHEER!$B$7,BEHEER!$C$8,BEHEER!$C$7)))</f>
        <v/>
      </c>
      <c r="J349" s="108" t="str">
        <f t="shared" si="24"/>
        <v/>
      </c>
    </row>
    <row r="350" spans="1:10" x14ac:dyDescent="0.35">
      <c r="A350" s="96"/>
      <c r="B350" s="96"/>
      <c r="C350" s="97"/>
      <c r="D350" s="98"/>
      <c r="E350" s="98"/>
      <c r="F350" s="105">
        <f t="shared" si="21"/>
        <v>0</v>
      </c>
      <c r="G350" s="105">
        <f t="shared" si="22"/>
        <v>0</v>
      </c>
      <c r="H350" s="106" t="str">
        <f t="shared" si="23"/>
        <v/>
      </c>
      <c r="I350" s="107" t="str">
        <f>IF(H350="","",IF(H350&gt;BEHEER!$B$9,BEHEER!$C$9,IF(DEELNEMERSLIJST!H350&gt;=BEHEER!$B$7,BEHEER!$C$8,BEHEER!$C$7)))</f>
        <v/>
      </c>
      <c r="J350" s="108" t="str">
        <f t="shared" si="24"/>
        <v/>
      </c>
    </row>
    <row r="351" spans="1:10" x14ac:dyDescent="0.35">
      <c r="A351" s="96"/>
      <c r="B351" s="96"/>
      <c r="C351" s="97"/>
      <c r="D351" s="98"/>
      <c r="E351" s="98"/>
      <c r="F351" s="105">
        <f t="shared" si="21"/>
        <v>0</v>
      </c>
      <c r="G351" s="105">
        <f t="shared" si="22"/>
        <v>0</v>
      </c>
      <c r="H351" s="106" t="str">
        <f t="shared" si="23"/>
        <v/>
      </c>
      <c r="I351" s="107" t="str">
        <f>IF(H351="","",IF(H351&gt;BEHEER!$B$9,BEHEER!$C$9,IF(DEELNEMERSLIJST!H351&gt;=BEHEER!$B$7,BEHEER!$C$8,BEHEER!$C$7)))</f>
        <v/>
      </c>
      <c r="J351" s="108" t="str">
        <f t="shared" si="24"/>
        <v/>
      </c>
    </row>
    <row r="352" spans="1:10" x14ac:dyDescent="0.35">
      <c r="A352" s="96"/>
      <c r="B352" s="96"/>
      <c r="C352" s="97"/>
      <c r="D352" s="98"/>
      <c r="E352" s="98"/>
      <c r="F352" s="105">
        <f t="shared" si="21"/>
        <v>0</v>
      </c>
      <c r="G352" s="105">
        <f t="shared" si="22"/>
        <v>0</v>
      </c>
      <c r="H352" s="106" t="str">
        <f t="shared" si="23"/>
        <v/>
      </c>
      <c r="I352" s="107" t="str">
        <f>IF(H352="","",IF(H352&gt;BEHEER!$B$9,BEHEER!$C$9,IF(DEELNEMERSLIJST!H352&gt;=BEHEER!$B$7,BEHEER!$C$8,BEHEER!$C$7)))</f>
        <v/>
      </c>
      <c r="J352" s="108" t="str">
        <f t="shared" si="24"/>
        <v/>
      </c>
    </row>
    <row r="353" spans="1:10" x14ac:dyDescent="0.35">
      <c r="A353" s="96"/>
      <c r="B353" s="96"/>
      <c r="C353" s="97"/>
      <c r="D353" s="98"/>
      <c r="E353" s="98"/>
      <c r="F353" s="105">
        <f t="shared" si="21"/>
        <v>0</v>
      </c>
      <c r="G353" s="105">
        <f t="shared" si="22"/>
        <v>0</v>
      </c>
      <c r="H353" s="106" t="str">
        <f t="shared" si="23"/>
        <v/>
      </c>
      <c r="I353" s="107" t="str">
        <f>IF(H353="","",IF(H353&gt;BEHEER!$B$9,BEHEER!$C$9,IF(DEELNEMERSLIJST!H353&gt;=BEHEER!$B$7,BEHEER!$C$8,BEHEER!$C$7)))</f>
        <v/>
      </c>
      <c r="J353" s="108" t="str">
        <f t="shared" si="24"/>
        <v/>
      </c>
    </row>
    <row r="354" spans="1:10" x14ac:dyDescent="0.35">
      <c r="A354" s="96"/>
      <c r="B354" s="96"/>
      <c r="C354" s="97"/>
      <c r="D354" s="98"/>
      <c r="E354" s="98"/>
      <c r="F354" s="105">
        <f t="shared" si="21"/>
        <v>0</v>
      </c>
      <c r="G354" s="105">
        <f t="shared" si="22"/>
        <v>0</v>
      </c>
      <c r="H354" s="106" t="str">
        <f t="shared" si="23"/>
        <v/>
      </c>
      <c r="I354" s="107" t="str">
        <f>IF(H354="","",IF(H354&gt;BEHEER!$B$9,BEHEER!$C$9,IF(DEELNEMERSLIJST!H354&gt;=BEHEER!$B$7,BEHEER!$C$8,BEHEER!$C$7)))</f>
        <v/>
      </c>
      <c r="J354" s="108" t="str">
        <f t="shared" si="24"/>
        <v/>
      </c>
    </row>
    <row r="355" spans="1:10" x14ac:dyDescent="0.35">
      <c r="A355" s="96"/>
      <c r="B355" s="96"/>
      <c r="C355" s="97"/>
      <c r="D355" s="98"/>
      <c r="E355" s="98"/>
      <c r="F355" s="105">
        <f t="shared" si="21"/>
        <v>0</v>
      </c>
      <c r="G355" s="105">
        <f t="shared" si="22"/>
        <v>0</v>
      </c>
      <c r="H355" s="106" t="str">
        <f t="shared" si="23"/>
        <v/>
      </c>
      <c r="I355" s="107" t="str">
        <f>IF(H355="","",IF(H355&gt;BEHEER!$B$9,BEHEER!$C$9,IF(DEELNEMERSLIJST!H355&gt;=BEHEER!$B$7,BEHEER!$C$8,BEHEER!$C$7)))</f>
        <v/>
      </c>
      <c r="J355" s="108" t="str">
        <f t="shared" si="24"/>
        <v/>
      </c>
    </row>
    <row r="356" spans="1:10" x14ac:dyDescent="0.35">
      <c r="A356" s="96"/>
      <c r="B356" s="96"/>
      <c r="C356" s="97"/>
      <c r="D356" s="98"/>
      <c r="E356" s="98"/>
      <c r="F356" s="105">
        <f t="shared" si="21"/>
        <v>0</v>
      </c>
      <c r="G356" s="105">
        <f t="shared" si="22"/>
        <v>0</v>
      </c>
      <c r="H356" s="106" t="str">
        <f t="shared" si="23"/>
        <v/>
      </c>
      <c r="I356" s="107" t="str">
        <f>IF(H356="","",IF(H356&gt;BEHEER!$B$9,BEHEER!$C$9,IF(DEELNEMERSLIJST!H356&gt;=BEHEER!$B$7,BEHEER!$C$8,BEHEER!$C$7)))</f>
        <v/>
      </c>
      <c r="J356" s="108" t="str">
        <f t="shared" si="24"/>
        <v/>
      </c>
    </row>
    <row r="357" spans="1:10" x14ac:dyDescent="0.35">
      <c r="A357" s="96"/>
      <c r="B357" s="96"/>
      <c r="C357" s="97"/>
      <c r="D357" s="98"/>
      <c r="E357" s="98"/>
      <c r="F357" s="105">
        <f t="shared" si="21"/>
        <v>0</v>
      </c>
      <c r="G357" s="105">
        <f t="shared" si="22"/>
        <v>0</v>
      </c>
      <c r="H357" s="106" t="str">
        <f t="shared" si="23"/>
        <v/>
      </c>
      <c r="I357" s="107" t="str">
        <f>IF(H357="","",IF(H357&gt;BEHEER!$B$9,BEHEER!$C$9,IF(DEELNEMERSLIJST!H357&gt;=BEHEER!$B$7,BEHEER!$C$8,BEHEER!$C$7)))</f>
        <v/>
      </c>
      <c r="J357" s="108" t="str">
        <f t="shared" si="24"/>
        <v/>
      </c>
    </row>
    <row r="358" spans="1:10" x14ac:dyDescent="0.35">
      <c r="A358" s="96"/>
      <c r="B358" s="96"/>
      <c r="C358" s="97"/>
      <c r="D358" s="98"/>
      <c r="E358" s="98"/>
      <c r="F358" s="105">
        <f t="shared" ref="F358:F421" si="25">D358</f>
        <v>0</v>
      </c>
      <c r="G358" s="105">
        <f t="shared" ref="G358:G421" si="26">E358</f>
        <v>0</v>
      </c>
      <c r="H358" s="106" t="str">
        <f t="shared" ref="H358:H421" si="27">IFERROR(IF(G358&lt;=F358,G358/F358,""),"")</f>
        <v/>
      </c>
      <c r="I358" s="107" t="str">
        <f>IF(H358="","",IF(H358&gt;BEHEER!$B$9,BEHEER!$C$9,IF(DEELNEMERSLIJST!H358&gt;=BEHEER!$B$7,BEHEER!$C$8,BEHEER!$C$7)))</f>
        <v/>
      </c>
      <c r="J358" s="108" t="str">
        <f t="shared" ref="J358:J421" si="28">IFERROR(F358*I358*4,"")</f>
        <v/>
      </c>
    </row>
    <row r="359" spans="1:10" x14ac:dyDescent="0.35">
      <c r="A359" s="96"/>
      <c r="B359" s="96"/>
      <c r="C359" s="97"/>
      <c r="D359" s="98"/>
      <c r="E359" s="98"/>
      <c r="F359" s="105">
        <f t="shared" si="25"/>
        <v>0</v>
      </c>
      <c r="G359" s="105">
        <f t="shared" si="26"/>
        <v>0</v>
      </c>
      <c r="H359" s="106" t="str">
        <f t="shared" si="27"/>
        <v/>
      </c>
      <c r="I359" s="107" t="str">
        <f>IF(H359="","",IF(H359&gt;BEHEER!$B$9,BEHEER!$C$9,IF(DEELNEMERSLIJST!H359&gt;=BEHEER!$B$7,BEHEER!$C$8,BEHEER!$C$7)))</f>
        <v/>
      </c>
      <c r="J359" s="108" t="str">
        <f t="shared" si="28"/>
        <v/>
      </c>
    </row>
    <row r="360" spans="1:10" x14ac:dyDescent="0.35">
      <c r="A360" s="96"/>
      <c r="B360" s="96"/>
      <c r="C360" s="97"/>
      <c r="D360" s="98"/>
      <c r="E360" s="98"/>
      <c r="F360" s="105">
        <f t="shared" si="25"/>
        <v>0</v>
      </c>
      <c r="G360" s="105">
        <f t="shared" si="26"/>
        <v>0</v>
      </c>
      <c r="H360" s="106" t="str">
        <f t="shared" si="27"/>
        <v/>
      </c>
      <c r="I360" s="107" t="str">
        <f>IF(H360="","",IF(H360&gt;BEHEER!$B$9,BEHEER!$C$9,IF(DEELNEMERSLIJST!H360&gt;=BEHEER!$B$7,BEHEER!$C$8,BEHEER!$C$7)))</f>
        <v/>
      </c>
      <c r="J360" s="108" t="str">
        <f t="shared" si="28"/>
        <v/>
      </c>
    </row>
    <row r="361" spans="1:10" x14ac:dyDescent="0.35">
      <c r="A361" s="96"/>
      <c r="B361" s="96"/>
      <c r="C361" s="97"/>
      <c r="D361" s="98"/>
      <c r="E361" s="98"/>
      <c r="F361" s="105">
        <f t="shared" si="25"/>
        <v>0</v>
      </c>
      <c r="G361" s="105">
        <f t="shared" si="26"/>
        <v>0</v>
      </c>
      <c r="H361" s="106" t="str">
        <f t="shared" si="27"/>
        <v/>
      </c>
      <c r="I361" s="107" t="str">
        <f>IF(H361="","",IF(H361&gt;BEHEER!$B$9,BEHEER!$C$9,IF(DEELNEMERSLIJST!H361&gt;=BEHEER!$B$7,BEHEER!$C$8,BEHEER!$C$7)))</f>
        <v/>
      </c>
      <c r="J361" s="108" t="str">
        <f t="shared" si="28"/>
        <v/>
      </c>
    </row>
    <row r="362" spans="1:10" x14ac:dyDescent="0.35">
      <c r="A362" s="96"/>
      <c r="B362" s="96"/>
      <c r="C362" s="97"/>
      <c r="D362" s="98"/>
      <c r="E362" s="98"/>
      <c r="F362" s="105">
        <f t="shared" si="25"/>
        <v>0</v>
      </c>
      <c r="G362" s="105">
        <f t="shared" si="26"/>
        <v>0</v>
      </c>
      <c r="H362" s="106" t="str">
        <f t="shared" si="27"/>
        <v/>
      </c>
      <c r="I362" s="107" t="str">
        <f>IF(H362="","",IF(H362&gt;BEHEER!$B$9,BEHEER!$C$9,IF(DEELNEMERSLIJST!H362&gt;=BEHEER!$B$7,BEHEER!$C$8,BEHEER!$C$7)))</f>
        <v/>
      </c>
      <c r="J362" s="108" t="str">
        <f t="shared" si="28"/>
        <v/>
      </c>
    </row>
    <row r="363" spans="1:10" x14ac:dyDescent="0.35">
      <c r="A363" s="96"/>
      <c r="B363" s="96"/>
      <c r="C363" s="97"/>
      <c r="D363" s="98"/>
      <c r="E363" s="98"/>
      <c r="F363" s="105">
        <f t="shared" si="25"/>
        <v>0</v>
      </c>
      <c r="G363" s="105">
        <f t="shared" si="26"/>
        <v>0</v>
      </c>
      <c r="H363" s="106" t="str">
        <f t="shared" si="27"/>
        <v/>
      </c>
      <c r="I363" s="107" t="str">
        <f>IF(H363="","",IF(H363&gt;BEHEER!$B$9,BEHEER!$C$9,IF(DEELNEMERSLIJST!H363&gt;=BEHEER!$B$7,BEHEER!$C$8,BEHEER!$C$7)))</f>
        <v/>
      </c>
      <c r="J363" s="108" t="str">
        <f t="shared" si="28"/>
        <v/>
      </c>
    </row>
    <row r="364" spans="1:10" x14ac:dyDescent="0.35">
      <c r="A364" s="96"/>
      <c r="B364" s="96"/>
      <c r="C364" s="97"/>
      <c r="D364" s="98"/>
      <c r="E364" s="98"/>
      <c r="F364" s="105">
        <f t="shared" si="25"/>
        <v>0</v>
      </c>
      <c r="G364" s="105">
        <f t="shared" si="26"/>
        <v>0</v>
      </c>
      <c r="H364" s="106" t="str">
        <f t="shared" si="27"/>
        <v/>
      </c>
      <c r="I364" s="107" t="str">
        <f>IF(H364="","",IF(H364&gt;BEHEER!$B$9,BEHEER!$C$9,IF(DEELNEMERSLIJST!H364&gt;=BEHEER!$B$7,BEHEER!$C$8,BEHEER!$C$7)))</f>
        <v/>
      </c>
      <c r="J364" s="108" t="str">
        <f t="shared" si="28"/>
        <v/>
      </c>
    </row>
    <row r="365" spans="1:10" x14ac:dyDescent="0.35">
      <c r="A365" s="96"/>
      <c r="B365" s="96"/>
      <c r="C365" s="97"/>
      <c r="D365" s="98"/>
      <c r="E365" s="98"/>
      <c r="F365" s="105">
        <f t="shared" si="25"/>
        <v>0</v>
      </c>
      <c r="G365" s="105">
        <f t="shared" si="26"/>
        <v>0</v>
      </c>
      <c r="H365" s="106" t="str">
        <f t="shared" si="27"/>
        <v/>
      </c>
      <c r="I365" s="107" t="str">
        <f>IF(H365="","",IF(H365&gt;BEHEER!$B$9,BEHEER!$C$9,IF(DEELNEMERSLIJST!H365&gt;=BEHEER!$B$7,BEHEER!$C$8,BEHEER!$C$7)))</f>
        <v/>
      </c>
      <c r="J365" s="108" t="str">
        <f t="shared" si="28"/>
        <v/>
      </c>
    </row>
    <row r="366" spans="1:10" x14ac:dyDescent="0.35">
      <c r="A366" s="96"/>
      <c r="B366" s="96"/>
      <c r="C366" s="97"/>
      <c r="D366" s="98"/>
      <c r="E366" s="98"/>
      <c r="F366" s="105">
        <f t="shared" si="25"/>
        <v>0</v>
      </c>
      <c r="G366" s="105">
        <f t="shared" si="26"/>
        <v>0</v>
      </c>
      <c r="H366" s="106" t="str">
        <f t="shared" si="27"/>
        <v/>
      </c>
      <c r="I366" s="107" t="str">
        <f>IF(H366="","",IF(H366&gt;BEHEER!$B$9,BEHEER!$C$9,IF(DEELNEMERSLIJST!H366&gt;=BEHEER!$B$7,BEHEER!$C$8,BEHEER!$C$7)))</f>
        <v/>
      </c>
      <c r="J366" s="108" t="str">
        <f t="shared" si="28"/>
        <v/>
      </c>
    </row>
    <row r="367" spans="1:10" x14ac:dyDescent="0.35">
      <c r="A367" s="96"/>
      <c r="B367" s="96"/>
      <c r="C367" s="97"/>
      <c r="D367" s="98"/>
      <c r="E367" s="98"/>
      <c r="F367" s="105">
        <f t="shared" si="25"/>
        <v>0</v>
      </c>
      <c r="G367" s="105">
        <f t="shared" si="26"/>
        <v>0</v>
      </c>
      <c r="H367" s="106" t="str">
        <f t="shared" si="27"/>
        <v/>
      </c>
      <c r="I367" s="107" t="str">
        <f>IF(H367="","",IF(H367&gt;BEHEER!$B$9,BEHEER!$C$9,IF(DEELNEMERSLIJST!H367&gt;=BEHEER!$B$7,BEHEER!$C$8,BEHEER!$C$7)))</f>
        <v/>
      </c>
      <c r="J367" s="108" t="str">
        <f t="shared" si="28"/>
        <v/>
      </c>
    </row>
    <row r="368" spans="1:10" x14ac:dyDescent="0.35">
      <c r="A368" s="96"/>
      <c r="B368" s="96"/>
      <c r="C368" s="97"/>
      <c r="D368" s="98"/>
      <c r="E368" s="98"/>
      <c r="F368" s="105">
        <f t="shared" si="25"/>
        <v>0</v>
      </c>
      <c r="G368" s="105">
        <f t="shared" si="26"/>
        <v>0</v>
      </c>
      <c r="H368" s="106" t="str">
        <f t="shared" si="27"/>
        <v/>
      </c>
      <c r="I368" s="107" t="str">
        <f>IF(H368="","",IF(H368&gt;BEHEER!$B$9,BEHEER!$C$9,IF(DEELNEMERSLIJST!H368&gt;=BEHEER!$B$7,BEHEER!$C$8,BEHEER!$C$7)))</f>
        <v/>
      </c>
      <c r="J368" s="108" t="str">
        <f t="shared" si="28"/>
        <v/>
      </c>
    </row>
    <row r="369" spans="1:10" x14ac:dyDescent="0.35">
      <c r="A369" s="96"/>
      <c r="B369" s="96"/>
      <c r="C369" s="97"/>
      <c r="D369" s="98"/>
      <c r="E369" s="98"/>
      <c r="F369" s="105">
        <f t="shared" si="25"/>
        <v>0</v>
      </c>
      <c r="G369" s="105">
        <f t="shared" si="26"/>
        <v>0</v>
      </c>
      <c r="H369" s="106" t="str">
        <f t="shared" si="27"/>
        <v/>
      </c>
      <c r="I369" s="107" t="str">
        <f>IF(H369="","",IF(H369&gt;BEHEER!$B$9,BEHEER!$C$9,IF(DEELNEMERSLIJST!H369&gt;=BEHEER!$B$7,BEHEER!$C$8,BEHEER!$C$7)))</f>
        <v/>
      </c>
      <c r="J369" s="108" t="str">
        <f t="shared" si="28"/>
        <v/>
      </c>
    </row>
    <row r="370" spans="1:10" x14ac:dyDescent="0.35">
      <c r="A370" s="96"/>
      <c r="B370" s="96"/>
      <c r="C370" s="97"/>
      <c r="D370" s="98"/>
      <c r="E370" s="98"/>
      <c r="F370" s="105">
        <f t="shared" si="25"/>
        <v>0</v>
      </c>
      <c r="G370" s="105">
        <f t="shared" si="26"/>
        <v>0</v>
      </c>
      <c r="H370" s="106" t="str">
        <f t="shared" si="27"/>
        <v/>
      </c>
      <c r="I370" s="107" t="str">
        <f>IF(H370="","",IF(H370&gt;BEHEER!$B$9,BEHEER!$C$9,IF(DEELNEMERSLIJST!H370&gt;=BEHEER!$B$7,BEHEER!$C$8,BEHEER!$C$7)))</f>
        <v/>
      </c>
      <c r="J370" s="108" t="str">
        <f t="shared" si="28"/>
        <v/>
      </c>
    </row>
    <row r="371" spans="1:10" x14ac:dyDescent="0.35">
      <c r="A371" s="96"/>
      <c r="B371" s="96"/>
      <c r="C371" s="97"/>
      <c r="D371" s="98"/>
      <c r="E371" s="98"/>
      <c r="F371" s="105">
        <f t="shared" si="25"/>
        <v>0</v>
      </c>
      <c r="G371" s="105">
        <f t="shared" si="26"/>
        <v>0</v>
      </c>
      <c r="H371" s="106" t="str">
        <f t="shared" si="27"/>
        <v/>
      </c>
      <c r="I371" s="107" t="str">
        <f>IF(H371="","",IF(H371&gt;BEHEER!$B$9,BEHEER!$C$9,IF(DEELNEMERSLIJST!H371&gt;=BEHEER!$B$7,BEHEER!$C$8,BEHEER!$C$7)))</f>
        <v/>
      </c>
      <c r="J371" s="108" t="str">
        <f t="shared" si="28"/>
        <v/>
      </c>
    </row>
    <row r="372" spans="1:10" x14ac:dyDescent="0.35">
      <c r="A372" s="96"/>
      <c r="B372" s="96"/>
      <c r="C372" s="97"/>
      <c r="D372" s="98"/>
      <c r="E372" s="98"/>
      <c r="F372" s="105">
        <f t="shared" si="25"/>
        <v>0</v>
      </c>
      <c r="G372" s="105">
        <f t="shared" si="26"/>
        <v>0</v>
      </c>
      <c r="H372" s="106" t="str">
        <f t="shared" si="27"/>
        <v/>
      </c>
      <c r="I372" s="107" t="str">
        <f>IF(H372="","",IF(H372&gt;BEHEER!$B$9,BEHEER!$C$9,IF(DEELNEMERSLIJST!H372&gt;=BEHEER!$B$7,BEHEER!$C$8,BEHEER!$C$7)))</f>
        <v/>
      </c>
      <c r="J372" s="108" t="str">
        <f t="shared" si="28"/>
        <v/>
      </c>
    </row>
    <row r="373" spans="1:10" x14ac:dyDescent="0.35">
      <c r="A373" s="96"/>
      <c r="B373" s="96"/>
      <c r="C373" s="97"/>
      <c r="D373" s="98"/>
      <c r="E373" s="98"/>
      <c r="F373" s="105">
        <f t="shared" si="25"/>
        <v>0</v>
      </c>
      <c r="G373" s="105">
        <f t="shared" si="26"/>
        <v>0</v>
      </c>
      <c r="H373" s="106" t="str">
        <f t="shared" si="27"/>
        <v/>
      </c>
      <c r="I373" s="107" t="str">
        <f>IF(H373="","",IF(H373&gt;BEHEER!$B$9,BEHEER!$C$9,IF(DEELNEMERSLIJST!H373&gt;=BEHEER!$B$7,BEHEER!$C$8,BEHEER!$C$7)))</f>
        <v/>
      </c>
      <c r="J373" s="108" t="str">
        <f t="shared" si="28"/>
        <v/>
      </c>
    </row>
    <row r="374" spans="1:10" x14ac:dyDescent="0.35">
      <c r="A374" s="96"/>
      <c r="B374" s="96"/>
      <c r="C374" s="97"/>
      <c r="D374" s="98"/>
      <c r="E374" s="98"/>
      <c r="F374" s="105">
        <f t="shared" si="25"/>
        <v>0</v>
      </c>
      <c r="G374" s="105">
        <f t="shared" si="26"/>
        <v>0</v>
      </c>
      <c r="H374" s="106" t="str">
        <f t="shared" si="27"/>
        <v/>
      </c>
      <c r="I374" s="107" t="str">
        <f>IF(H374="","",IF(H374&gt;BEHEER!$B$9,BEHEER!$C$9,IF(DEELNEMERSLIJST!H374&gt;=BEHEER!$B$7,BEHEER!$C$8,BEHEER!$C$7)))</f>
        <v/>
      </c>
      <c r="J374" s="108" t="str">
        <f t="shared" si="28"/>
        <v/>
      </c>
    </row>
    <row r="375" spans="1:10" x14ac:dyDescent="0.35">
      <c r="A375" s="96"/>
      <c r="B375" s="96"/>
      <c r="C375" s="97"/>
      <c r="D375" s="98"/>
      <c r="E375" s="98"/>
      <c r="F375" s="105">
        <f t="shared" si="25"/>
        <v>0</v>
      </c>
      <c r="G375" s="105">
        <f t="shared" si="26"/>
        <v>0</v>
      </c>
      <c r="H375" s="106" t="str">
        <f t="shared" si="27"/>
        <v/>
      </c>
      <c r="I375" s="107" t="str">
        <f>IF(H375="","",IF(H375&gt;BEHEER!$B$9,BEHEER!$C$9,IF(DEELNEMERSLIJST!H375&gt;=BEHEER!$B$7,BEHEER!$C$8,BEHEER!$C$7)))</f>
        <v/>
      </c>
      <c r="J375" s="108" t="str">
        <f t="shared" si="28"/>
        <v/>
      </c>
    </row>
    <row r="376" spans="1:10" x14ac:dyDescent="0.35">
      <c r="A376" s="96"/>
      <c r="B376" s="96"/>
      <c r="C376" s="97"/>
      <c r="D376" s="98"/>
      <c r="E376" s="98"/>
      <c r="F376" s="105">
        <f t="shared" si="25"/>
        <v>0</v>
      </c>
      <c r="G376" s="105">
        <f t="shared" si="26"/>
        <v>0</v>
      </c>
      <c r="H376" s="106" t="str">
        <f t="shared" si="27"/>
        <v/>
      </c>
      <c r="I376" s="107" t="str">
        <f>IF(H376="","",IF(H376&gt;BEHEER!$B$9,BEHEER!$C$9,IF(DEELNEMERSLIJST!H376&gt;=BEHEER!$B$7,BEHEER!$C$8,BEHEER!$C$7)))</f>
        <v/>
      </c>
      <c r="J376" s="108" t="str">
        <f t="shared" si="28"/>
        <v/>
      </c>
    </row>
    <row r="377" spans="1:10" x14ac:dyDescent="0.35">
      <c r="A377" s="96"/>
      <c r="B377" s="96"/>
      <c r="C377" s="97"/>
      <c r="D377" s="98"/>
      <c r="E377" s="98"/>
      <c r="F377" s="105">
        <f t="shared" si="25"/>
        <v>0</v>
      </c>
      <c r="G377" s="105">
        <f t="shared" si="26"/>
        <v>0</v>
      </c>
      <c r="H377" s="106" t="str">
        <f t="shared" si="27"/>
        <v/>
      </c>
      <c r="I377" s="107" t="str">
        <f>IF(H377="","",IF(H377&gt;BEHEER!$B$9,BEHEER!$C$9,IF(DEELNEMERSLIJST!H377&gt;=BEHEER!$B$7,BEHEER!$C$8,BEHEER!$C$7)))</f>
        <v/>
      </c>
      <c r="J377" s="108" t="str">
        <f t="shared" si="28"/>
        <v/>
      </c>
    </row>
    <row r="378" spans="1:10" x14ac:dyDescent="0.35">
      <c r="A378" s="96"/>
      <c r="B378" s="96"/>
      <c r="C378" s="97"/>
      <c r="D378" s="98"/>
      <c r="E378" s="98"/>
      <c r="F378" s="105">
        <f t="shared" si="25"/>
        <v>0</v>
      </c>
      <c r="G378" s="105">
        <f t="shared" si="26"/>
        <v>0</v>
      </c>
      <c r="H378" s="106" t="str">
        <f t="shared" si="27"/>
        <v/>
      </c>
      <c r="I378" s="107" t="str">
        <f>IF(H378="","",IF(H378&gt;BEHEER!$B$9,BEHEER!$C$9,IF(DEELNEMERSLIJST!H378&gt;=BEHEER!$B$7,BEHEER!$C$8,BEHEER!$C$7)))</f>
        <v/>
      </c>
      <c r="J378" s="108" t="str">
        <f t="shared" si="28"/>
        <v/>
      </c>
    </row>
    <row r="379" spans="1:10" x14ac:dyDescent="0.35">
      <c r="A379" s="96"/>
      <c r="B379" s="96"/>
      <c r="C379" s="97"/>
      <c r="D379" s="98"/>
      <c r="E379" s="98"/>
      <c r="F379" s="105">
        <f t="shared" si="25"/>
        <v>0</v>
      </c>
      <c r="G379" s="105">
        <f t="shared" si="26"/>
        <v>0</v>
      </c>
      <c r="H379" s="106" t="str">
        <f t="shared" si="27"/>
        <v/>
      </c>
      <c r="I379" s="107" t="str">
        <f>IF(H379="","",IF(H379&gt;BEHEER!$B$9,BEHEER!$C$9,IF(DEELNEMERSLIJST!H379&gt;=BEHEER!$B$7,BEHEER!$C$8,BEHEER!$C$7)))</f>
        <v/>
      </c>
      <c r="J379" s="108" t="str">
        <f t="shared" si="28"/>
        <v/>
      </c>
    </row>
    <row r="380" spans="1:10" x14ac:dyDescent="0.35">
      <c r="A380" s="96"/>
      <c r="B380" s="96"/>
      <c r="C380" s="97"/>
      <c r="D380" s="98"/>
      <c r="E380" s="98"/>
      <c r="F380" s="105">
        <f t="shared" si="25"/>
        <v>0</v>
      </c>
      <c r="G380" s="105">
        <f t="shared" si="26"/>
        <v>0</v>
      </c>
      <c r="H380" s="106" t="str">
        <f t="shared" si="27"/>
        <v/>
      </c>
      <c r="I380" s="107" t="str">
        <f>IF(H380="","",IF(H380&gt;BEHEER!$B$9,BEHEER!$C$9,IF(DEELNEMERSLIJST!H380&gt;=BEHEER!$B$7,BEHEER!$C$8,BEHEER!$C$7)))</f>
        <v/>
      </c>
      <c r="J380" s="108" t="str">
        <f t="shared" si="28"/>
        <v/>
      </c>
    </row>
    <row r="381" spans="1:10" x14ac:dyDescent="0.35">
      <c r="A381" s="96"/>
      <c r="B381" s="96"/>
      <c r="C381" s="97"/>
      <c r="D381" s="98"/>
      <c r="E381" s="98"/>
      <c r="F381" s="105">
        <f t="shared" si="25"/>
        <v>0</v>
      </c>
      <c r="G381" s="105">
        <f t="shared" si="26"/>
        <v>0</v>
      </c>
      <c r="H381" s="106" t="str">
        <f t="shared" si="27"/>
        <v/>
      </c>
      <c r="I381" s="107" t="str">
        <f>IF(H381="","",IF(H381&gt;BEHEER!$B$9,BEHEER!$C$9,IF(DEELNEMERSLIJST!H381&gt;=BEHEER!$B$7,BEHEER!$C$8,BEHEER!$C$7)))</f>
        <v/>
      </c>
      <c r="J381" s="108" t="str">
        <f t="shared" si="28"/>
        <v/>
      </c>
    </row>
    <row r="382" spans="1:10" x14ac:dyDescent="0.35">
      <c r="A382" s="96"/>
      <c r="B382" s="96"/>
      <c r="C382" s="97"/>
      <c r="D382" s="98"/>
      <c r="E382" s="98"/>
      <c r="F382" s="105">
        <f t="shared" si="25"/>
        <v>0</v>
      </c>
      <c r="G382" s="105">
        <f t="shared" si="26"/>
        <v>0</v>
      </c>
      <c r="H382" s="106" t="str">
        <f t="shared" si="27"/>
        <v/>
      </c>
      <c r="I382" s="107" t="str">
        <f>IF(H382="","",IF(H382&gt;BEHEER!$B$9,BEHEER!$C$9,IF(DEELNEMERSLIJST!H382&gt;=BEHEER!$B$7,BEHEER!$C$8,BEHEER!$C$7)))</f>
        <v/>
      </c>
      <c r="J382" s="108" t="str">
        <f t="shared" si="28"/>
        <v/>
      </c>
    </row>
    <row r="383" spans="1:10" x14ac:dyDescent="0.35">
      <c r="A383" s="96"/>
      <c r="B383" s="96"/>
      <c r="C383" s="97"/>
      <c r="D383" s="98"/>
      <c r="E383" s="98"/>
      <c r="F383" s="105">
        <f t="shared" si="25"/>
        <v>0</v>
      </c>
      <c r="G383" s="105">
        <f t="shared" si="26"/>
        <v>0</v>
      </c>
      <c r="H383" s="106" t="str">
        <f t="shared" si="27"/>
        <v/>
      </c>
      <c r="I383" s="107" t="str">
        <f>IF(H383="","",IF(H383&gt;BEHEER!$B$9,BEHEER!$C$9,IF(DEELNEMERSLIJST!H383&gt;=BEHEER!$B$7,BEHEER!$C$8,BEHEER!$C$7)))</f>
        <v/>
      </c>
      <c r="J383" s="108" t="str">
        <f t="shared" si="28"/>
        <v/>
      </c>
    </row>
    <row r="384" spans="1:10" x14ac:dyDescent="0.35">
      <c r="A384" s="96"/>
      <c r="B384" s="96"/>
      <c r="C384" s="97"/>
      <c r="D384" s="98"/>
      <c r="E384" s="98"/>
      <c r="F384" s="105">
        <f t="shared" si="25"/>
        <v>0</v>
      </c>
      <c r="G384" s="105">
        <f t="shared" si="26"/>
        <v>0</v>
      </c>
      <c r="H384" s="106" t="str">
        <f t="shared" si="27"/>
        <v/>
      </c>
      <c r="I384" s="107" t="str">
        <f>IF(H384="","",IF(H384&gt;BEHEER!$B$9,BEHEER!$C$9,IF(DEELNEMERSLIJST!H384&gt;=BEHEER!$B$7,BEHEER!$C$8,BEHEER!$C$7)))</f>
        <v/>
      </c>
      <c r="J384" s="108" t="str">
        <f t="shared" si="28"/>
        <v/>
      </c>
    </row>
    <row r="385" spans="1:10" x14ac:dyDescent="0.35">
      <c r="A385" s="96"/>
      <c r="B385" s="96"/>
      <c r="C385" s="97"/>
      <c r="D385" s="98"/>
      <c r="E385" s="98"/>
      <c r="F385" s="105">
        <f t="shared" si="25"/>
        <v>0</v>
      </c>
      <c r="G385" s="105">
        <f t="shared" si="26"/>
        <v>0</v>
      </c>
      <c r="H385" s="106" t="str">
        <f t="shared" si="27"/>
        <v/>
      </c>
      <c r="I385" s="107" t="str">
        <f>IF(H385="","",IF(H385&gt;BEHEER!$B$9,BEHEER!$C$9,IF(DEELNEMERSLIJST!H385&gt;=BEHEER!$B$7,BEHEER!$C$8,BEHEER!$C$7)))</f>
        <v/>
      </c>
      <c r="J385" s="108" t="str">
        <f t="shared" si="28"/>
        <v/>
      </c>
    </row>
    <row r="386" spans="1:10" x14ac:dyDescent="0.35">
      <c r="A386" s="96"/>
      <c r="B386" s="96"/>
      <c r="C386" s="97"/>
      <c r="D386" s="98"/>
      <c r="E386" s="98"/>
      <c r="F386" s="105">
        <f t="shared" si="25"/>
        <v>0</v>
      </c>
      <c r="G386" s="105">
        <f t="shared" si="26"/>
        <v>0</v>
      </c>
      <c r="H386" s="106" t="str">
        <f t="shared" si="27"/>
        <v/>
      </c>
      <c r="I386" s="107" t="str">
        <f>IF(H386="","",IF(H386&gt;BEHEER!$B$9,BEHEER!$C$9,IF(DEELNEMERSLIJST!H386&gt;=BEHEER!$B$7,BEHEER!$C$8,BEHEER!$C$7)))</f>
        <v/>
      </c>
      <c r="J386" s="108" t="str">
        <f t="shared" si="28"/>
        <v/>
      </c>
    </row>
    <row r="387" spans="1:10" x14ac:dyDescent="0.35">
      <c r="A387" s="96"/>
      <c r="B387" s="96"/>
      <c r="C387" s="97"/>
      <c r="D387" s="98"/>
      <c r="E387" s="98"/>
      <c r="F387" s="105">
        <f t="shared" si="25"/>
        <v>0</v>
      </c>
      <c r="G387" s="105">
        <f t="shared" si="26"/>
        <v>0</v>
      </c>
      <c r="H387" s="106" t="str">
        <f t="shared" si="27"/>
        <v/>
      </c>
      <c r="I387" s="107" t="str">
        <f>IF(H387="","",IF(H387&gt;BEHEER!$B$9,BEHEER!$C$9,IF(DEELNEMERSLIJST!H387&gt;=BEHEER!$B$7,BEHEER!$C$8,BEHEER!$C$7)))</f>
        <v/>
      </c>
      <c r="J387" s="108" t="str">
        <f t="shared" si="28"/>
        <v/>
      </c>
    </row>
    <row r="388" spans="1:10" x14ac:dyDescent="0.35">
      <c r="A388" s="96"/>
      <c r="B388" s="96"/>
      <c r="C388" s="97"/>
      <c r="D388" s="98"/>
      <c r="E388" s="98"/>
      <c r="F388" s="105">
        <f t="shared" si="25"/>
        <v>0</v>
      </c>
      <c r="G388" s="105">
        <f t="shared" si="26"/>
        <v>0</v>
      </c>
      <c r="H388" s="106" t="str">
        <f t="shared" si="27"/>
        <v/>
      </c>
      <c r="I388" s="107" t="str">
        <f>IF(H388="","",IF(H388&gt;BEHEER!$B$9,BEHEER!$C$9,IF(DEELNEMERSLIJST!H388&gt;=BEHEER!$B$7,BEHEER!$C$8,BEHEER!$C$7)))</f>
        <v/>
      </c>
      <c r="J388" s="108" t="str">
        <f t="shared" si="28"/>
        <v/>
      </c>
    </row>
    <row r="389" spans="1:10" x14ac:dyDescent="0.35">
      <c r="A389" s="96"/>
      <c r="B389" s="96"/>
      <c r="C389" s="97"/>
      <c r="D389" s="98"/>
      <c r="E389" s="98"/>
      <c r="F389" s="105">
        <f t="shared" si="25"/>
        <v>0</v>
      </c>
      <c r="G389" s="105">
        <f t="shared" si="26"/>
        <v>0</v>
      </c>
      <c r="H389" s="106" t="str">
        <f t="shared" si="27"/>
        <v/>
      </c>
      <c r="I389" s="107" t="str">
        <f>IF(H389="","",IF(H389&gt;BEHEER!$B$9,BEHEER!$C$9,IF(DEELNEMERSLIJST!H389&gt;=BEHEER!$B$7,BEHEER!$C$8,BEHEER!$C$7)))</f>
        <v/>
      </c>
      <c r="J389" s="108" t="str">
        <f t="shared" si="28"/>
        <v/>
      </c>
    </row>
    <row r="390" spans="1:10" x14ac:dyDescent="0.35">
      <c r="A390" s="96"/>
      <c r="B390" s="96"/>
      <c r="C390" s="97"/>
      <c r="D390" s="98"/>
      <c r="E390" s="98"/>
      <c r="F390" s="105">
        <f t="shared" si="25"/>
        <v>0</v>
      </c>
      <c r="G390" s="105">
        <f t="shared" si="26"/>
        <v>0</v>
      </c>
      <c r="H390" s="106" t="str">
        <f t="shared" si="27"/>
        <v/>
      </c>
      <c r="I390" s="107" t="str">
        <f>IF(H390="","",IF(H390&gt;BEHEER!$B$9,BEHEER!$C$9,IF(DEELNEMERSLIJST!H390&gt;=BEHEER!$B$7,BEHEER!$C$8,BEHEER!$C$7)))</f>
        <v/>
      </c>
      <c r="J390" s="108" t="str">
        <f t="shared" si="28"/>
        <v/>
      </c>
    </row>
    <row r="391" spans="1:10" x14ac:dyDescent="0.35">
      <c r="A391" s="96"/>
      <c r="B391" s="96"/>
      <c r="C391" s="97"/>
      <c r="D391" s="98"/>
      <c r="E391" s="98"/>
      <c r="F391" s="105">
        <f t="shared" si="25"/>
        <v>0</v>
      </c>
      <c r="G391" s="105">
        <f t="shared" si="26"/>
        <v>0</v>
      </c>
      <c r="H391" s="106" t="str">
        <f t="shared" si="27"/>
        <v/>
      </c>
      <c r="I391" s="107" t="str">
        <f>IF(H391="","",IF(H391&gt;BEHEER!$B$9,BEHEER!$C$9,IF(DEELNEMERSLIJST!H391&gt;=BEHEER!$B$7,BEHEER!$C$8,BEHEER!$C$7)))</f>
        <v/>
      </c>
      <c r="J391" s="108" t="str">
        <f t="shared" si="28"/>
        <v/>
      </c>
    </row>
    <row r="392" spans="1:10" x14ac:dyDescent="0.35">
      <c r="A392" s="96"/>
      <c r="B392" s="96"/>
      <c r="C392" s="97"/>
      <c r="D392" s="98"/>
      <c r="E392" s="98"/>
      <c r="F392" s="105">
        <f t="shared" si="25"/>
        <v>0</v>
      </c>
      <c r="G392" s="105">
        <f t="shared" si="26"/>
        <v>0</v>
      </c>
      <c r="H392" s="106" t="str">
        <f t="shared" si="27"/>
        <v/>
      </c>
      <c r="I392" s="107" t="str">
        <f>IF(H392="","",IF(H392&gt;BEHEER!$B$9,BEHEER!$C$9,IF(DEELNEMERSLIJST!H392&gt;=BEHEER!$B$7,BEHEER!$C$8,BEHEER!$C$7)))</f>
        <v/>
      </c>
      <c r="J392" s="108" t="str">
        <f t="shared" si="28"/>
        <v/>
      </c>
    </row>
    <row r="393" spans="1:10" x14ac:dyDescent="0.35">
      <c r="A393" s="96"/>
      <c r="B393" s="96"/>
      <c r="C393" s="97"/>
      <c r="D393" s="98"/>
      <c r="E393" s="98"/>
      <c r="F393" s="105">
        <f t="shared" si="25"/>
        <v>0</v>
      </c>
      <c r="G393" s="105">
        <f t="shared" si="26"/>
        <v>0</v>
      </c>
      <c r="H393" s="106" t="str">
        <f t="shared" si="27"/>
        <v/>
      </c>
      <c r="I393" s="107" t="str">
        <f>IF(H393="","",IF(H393&gt;BEHEER!$B$9,BEHEER!$C$9,IF(DEELNEMERSLIJST!H393&gt;=BEHEER!$B$7,BEHEER!$C$8,BEHEER!$C$7)))</f>
        <v/>
      </c>
      <c r="J393" s="108" t="str">
        <f t="shared" si="28"/>
        <v/>
      </c>
    </row>
    <row r="394" spans="1:10" x14ac:dyDescent="0.35">
      <c r="A394" s="96"/>
      <c r="B394" s="96"/>
      <c r="C394" s="97"/>
      <c r="D394" s="98"/>
      <c r="E394" s="98"/>
      <c r="F394" s="105">
        <f t="shared" si="25"/>
        <v>0</v>
      </c>
      <c r="G394" s="105">
        <f t="shared" si="26"/>
        <v>0</v>
      </c>
      <c r="H394" s="106" t="str">
        <f t="shared" si="27"/>
        <v/>
      </c>
      <c r="I394" s="107" t="str">
        <f>IF(H394="","",IF(H394&gt;BEHEER!$B$9,BEHEER!$C$9,IF(DEELNEMERSLIJST!H394&gt;=BEHEER!$B$7,BEHEER!$C$8,BEHEER!$C$7)))</f>
        <v/>
      </c>
      <c r="J394" s="108" t="str">
        <f t="shared" si="28"/>
        <v/>
      </c>
    </row>
    <row r="395" spans="1:10" x14ac:dyDescent="0.35">
      <c r="A395" s="96"/>
      <c r="B395" s="96"/>
      <c r="C395" s="97"/>
      <c r="D395" s="98"/>
      <c r="E395" s="98"/>
      <c r="F395" s="105">
        <f t="shared" si="25"/>
        <v>0</v>
      </c>
      <c r="G395" s="105">
        <f t="shared" si="26"/>
        <v>0</v>
      </c>
      <c r="H395" s="106" t="str">
        <f t="shared" si="27"/>
        <v/>
      </c>
      <c r="I395" s="107" t="str">
        <f>IF(H395="","",IF(H395&gt;BEHEER!$B$9,BEHEER!$C$9,IF(DEELNEMERSLIJST!H395&gt;=BEHEER!$B$7,BEHEER!$C$8,BEHEER!$C$7)))</f>
        <v/>
      </c>
      <c r="J395" s="108" t="str">
        <f t="shared" si="28"/>
        <v/>
      </c>
    </row>
    <row r="396" spans="1:10" x14ac:dyDescent="0.35">
      <c r="A396" s="96"/>
      <c r="B396" s="96"/>
      <c r="C396" s="97"/>
      <c r="D396" s="98"/>
      <c r="E396" s="98"/>
      <c r="F396" s="105">
        <f t="shared" si="25"/>
        <v>0</v>
      </c>
      <c r="G396" s="105">
        <f t="shared" si="26"/>
        <v>0</v>
      </c>
      <c r="H396" s="106" t="str">
        <f t="shared" si="27"/>
        <v/>
      </c>
      <c r="I396" s="107" t="str">
        <f>IF(H396="","",IF(H396&gt;BEHEER!$B$9,BEHEER!$C$9,IF(DEELNEMERSLIJST!H396&gt;=BEHEER!$B$7,BEHEER!$C$8,BEHEER!$C$7)))</f>
        <v/>
      </c>
      <c r="J396" s="108" t="str">
        <f t="shared" si="28"/>
        <v/>
      </c>
    </row>
    <row r="397" spans="1:10" x14ac:dyDescent="0.35">
      <c r="A397" s="96"/>
      <c r="B397" s="96"/>
      <c r="C397" s="97"/>
      <c r="D397" s="98"/>
      <c r="E397" s="98"/>
      <c r="F397" s="105">
        <f t="shared" si="25"/>
        <v>0</v>
      </c>
      <c r="G397" s="105">
        <f t="shared" si="26"/>
        <v>0</v>
      </c>
      <c r="H397" s="106" t="str">
        <f t="shared" si="27"/>
        <v/>
      </c>
      <c r="I397" s="107" t="str">
        <f>IF(H397="","",IF(H397&gt;BEHEER!$B$9,BEHEER!$C$9,IF(DEELNEMERSLIJST!H397&gt;=BEHEER!$B$7,BEHEER!$C$8,BEHEER!$C$7)))</f>
        <v/>
      </c>
      <c r="J397" s="108" t="str">
        <f t="shared" si="28"/>
        <v/>
      </c>
    </row>
    <row r="398" spans="1:10" x14ac:dyDescent="0.35">
      <c r="A398" s="96"/>
      <c r="B398" s="96"/>
      <c r="C398" s="97"/>
      <c r="D398" s="98"/>
      <c r="E398" s="98"/>
      <c r="F398" s="105">
        <f t="shared" si="25"/>
        <v>0</v>
      </c>
      <c r="G398" s="105">
        <f t="shared" si="26"/>
        <v>0</v>
      </c>
      <c r="H398" s="106" t="str">
        <f t="shared" si="27"/>
        <v/>
      </c>
      <c r="I398" s="107" t="str">
        <f>IF(H398="","",IF(H398&gt;BEHEER!$B$9,BEHEER!$C$9,IF(DEELNEMERSLIJST!H398&gt;=BEHEER!$B$7,BEHEER!$C$8,BEHEER!$C$7)))</f>
        <v/>
      </c>
      <c r="J398" s="108" t="str">
        <f t="shared" si="28"/>
        <v/>
      </c>
    </row>
    <row r="399" spans="1:10" x14ac:dyDescent="0.35">
      <c r="A399" s="96"/>
      <c r="B399" s="96"/>
      <c r="C399" s="97"/>
      <c r="D399" s="98"/>
      <c r="E399" s="98"/>
      <c r="F399" s="105">
        <f t="shared" si="25"/>
        <v>0</v>
      </c>
      <c r="G399" s="105">
        <f t="shared" si="26"/>
        <v>0</v>
      </c>
      <c r="H399" s="106" t="str">
        <f t="shared" si="27"/>
        <v/>
      </c>
      <c r="I399" s="107" t="str">
        <f>IF(H399="","",IF(H399&gt;BEHEER!$B$9,BEHEER!$C$9,IF(DEELNEMERSLIJST!H399&gt;=BEHEER!$B$7,BEHEER!$C$8,BEHEER!$C$7)))</f>
        <v/>
      </c>
      <c r="J399" s="108" t="str">
        <f t="shared" si="28"/>
        <v/>
      </c>
    </row>
    <row r="400" spans="1:10" x14ac:dyDescent="0.35">
      <c r="A400" s="96"/>
      <c r="B400" s="96"/>
      <c r="C400" s="97"/>
      <c r="D400" s="98"/>
      <c r="E400" s="98"/>
      <c r="F400" s="105">
        <f t="shared" si="25"/>
        <v>0</v>
      </c>
      <c r="G400" s="105">
        <f t="shared" si="26"/>
        <v>0</v>
      </c>
      <c r="H400" s="106" t="str">
        <f t="shared" si="27"/>
        <v/>
      </c>
      <c r="I400" s="107" t="str">
        <f>IF(H400="","",IF(H400&gt;BEHEER!$B$9,BEHEER!$C$9,IF(DEELNEMERSLIJST!H400&gt;=BEHEER!$B$7,BEHEER!$C$8,BEHEER!$C$7)))</f>
        <v/>
      </c>
      <c r="J400" s="108" t="str">
        <f t="shared" si="28"/>
        <v/>
      </c>
    </row>
    <row r="401" spans="1:10" x14ac:dyDescent="0.35">
      <c r="A401" s="96"/>
      <c r="B401" s="96"/>
      <c r="C401" s="97"/>
      <c r="D401" s="98"/>
      <c r="E401" s="98"/>
      <c r="F401" s="105">
        <f t="shared" si="25"/>
        <v>0</v>
      </c>
      <c r="G401" s="105">
        <f t="shared" si="26"/>
        <v>0</v>
      </c>
      <c r="H401" s="106" t="str">
        <f t="shared" si="27"/>
        <v/>
      </c>
      <c r="I401" s="107" t="str">
        <f>IF(H401="","",IF(H401&gt;BEHEER!$B$9,BEHEER!$C$9,IF(DEELNEMERSLIJST!H401&gt;=BEHEER!$B$7,BEHEER!$C$8,BEHEER!$C$7)))</f>
        <v/>
      </c>
      <c r="J401" s="108" t="str">
        <f t="shared" si="28"/>
        <v/>
      </c>
    </row>
    <row r="402" spans="1:10" x14ac:dyDescent="0.35">
      <c r="A402" s="96"/>
      <c r="B402" s="96"/>
      <c r="C402" s="97"/>
      <c r="D402" s="98"/>
      <c r="E402" s="98"/>
      <c r="F402" s="105">
        <f t="shared" si="25"/>
        <v>0</v>
      </c>
      <c r="G402" s="105">
        <f t="shared" si="26"/>
        <v>0</v>
      </c>
      <c r="H402" s="106" t="str">
        <f t="shared" si="27"/>
        <v/>
      </c>
      <c r="I402" s="107" t="str">
        <f>IF(H402="","",IF(H402&gt;BEHEER!$B$9,BEHEER!$C$9,IF(DEELNEMERSLIJST!H402&gt;=BEHEER!$B$7,BEHEER!$C$8,BEHEER!$C$7)))</f>
        <v/>
      </c>
      <c r="J402" s="108" t="str">
        <f t="shared" si="28"/>
        <v/>
      </c>
    </row>
    <row r="403" spans="1:10" x14ac:dyDescent="0.35">
      <c r="A403" s="96"/>
      <c r="B403" s="96"/>
      <c r="C403" s="97"/>
      <c r="D403" s="98"/>
      <c r="E403" s="98"/>
      <c r="F403" s="105">
        <f t="shared" si="25"/>
        <v>0</v>
      </c>
      <c r="G403" s="105">
        <f t="shared" si="26"/>
        <v>0</v>
      </c>
      <c r="H403" s="106" t="str">
        <f t="shared" si="27"/>
        <v/>
      </c>
      <c r="I403" s="107" t="str">
        <f>IF(H403="","",IF(H403&gt;BEHEER!$B$9,BEHEER!$C$9,IF(DEELNEMERSLIJST!H403&gt;=BEHEER!$B$7,BEHEER!$C$8,BEHEER!$C$7)))</f>
        <v/>
      </c>
      <c r="J403" s="108" t="str">
        <f t="shared" si="28"/>
        <v/>
      </c>
    </row>
    <row r="404" spans="1:10" x14ac:dyDescent="0.35">
      <c r="A404" s="96"/>
      <c r="B404" s="96"/>
      <c r="C404" s="97"/>
      <c r="D404" s="98"/>
      <c r="E404" s="98"/>
      <c r="F404" s="105">
        <f t="shared" si="25"/>
        <v>0</v>
      </c>
      <c r="G404" s="105">
        <f t="shared" si="26"/>
        <v>0</v>
      </c>
      <c r="H404" s="106" t="str">
        <f t="shared" si="27"/>
        <v/>
      </c>
      <c r="I404" s="107" t="str">
        <f>IF(H404="","",IF(H404&gt;BEHEER!$B$9,BEHEER!$C$9,IF(DEELNEMERSLIJST!H404&gt;=BEHEER!$B$7,BEHEER!$C$8,BEHEER!$C$7)))</f>
        <v/>
      </c>
      <c r="J404" s="108" t="str">
        <f t="shared" si="28"/>
        <v/>
      </c>
    </row>
    <row r="405" spans="1:10" x14ac:dyDescent="0.35">
      <c r="A405" s="96"/>
      <c r="B405" s="96"/>
      <c r="C405" s="97"/>
      <c r="D405" s="98"/>
      <c r="E405" s="98"/>
      <c r="F405" s="105">
        <f t="shared" si="25"/>
        <v>0</v>
      </c>
      <c r="G405" s="105">
        <f t="shared" si="26"/>
        <v>0</v>
      </c>
      <c r="H405" s="106" t="str">
        <f t="shared" si="27"/>
        <v/>
      </c>
      <c r="I405" s="107" t="str">
        <f>IF(H405="","",IF(H405&gt;BEHEER!$B$9,BEHEER!$C$9,IF(DEELNEMERSLIJST!H405&gt;=BEHEER!$B$7,BEHEER!$C$8,BEHEER!$C$7)))</f>
        <v/>
      </c>
      <c r="J405" s="108" t="str">
        <f t="shared" si="28"/>
        <v/>
      </c>
    </row>
    <row r="406" spans="1:10" x14ac:dyDescent="0.35">
      <c r="A406" s="96"/>
      <c r="B406" s="96"/>
      <c r="C406" s="97"/>
      <c r="D406" s="98"/>
      <c r="E406" s="98"/>
      <c r="F406" s="105">
        <f t="shared" si="25"/>
        <v>0</v>
      </c>
      <c r="G406" s="105">
        <f t="shared" si="26"/>
        <v>0</v>
      </c>
      <c r="H406" s="106" t="str">
        <f t="shared" si="27"/>
        <v/>
      </c>
      <c r="I406" s="107" t="str">
        <f>IF(H406="","",IF(H406&gt;BEHEER!$B$9,BEHEER!$C$9,IF(DEELNEMERSLIJST!H406&gt;=BEHEER!$B$7,BEHEER!$C$8,BEHEER!$C$7)))</f>
        <v/>
      </c>
      <c r="J406" s="108" t="str">
        <f t="shared" si="28"/>
        <v/>
      </c>
    </row>
    <row r="407" spans="1:10" x14ac:dyDescent="0.35">
      <c r="A407" s="96"/>
      <c r="B407" s="96"/>
      <c r="C407" s="97"/>
      <c r="D407" s="98"/>
      <c r="E407" s="98"/>
      <c r="F407" s="105">
        <f t="shared" si="25"/>
        <v>0</v>
      </c>
      <c r="G407" s="105">
        <f t="shared" si="26"/>
        <v>0</v>
      </c>
      <c r="H407" s="106" t="str">
        <f t="shared" si="27"/>
        <v/>
      </c>
      <c r="I407" s="107" t="str">
        <f>IF(H407="","",IF(H407&gt;BEHEER!$B$9,BEHEER!$C$9,IF(DEELNEMERSLIJST!H407&gt;=BEHEER!$B$7,BEHEER!$C$8,BEHEER!$C$7)))</f>
        <v/>
      </c>
      <c r="J407" s="108" t="str">
        <f t="shared" si="28"/>
        <v/>
      </c>
    </row>
    <row r="408" spans="1:10" x14ac:dyDescent="0.35">
      <c r="A408" s="96"/>
      <c r="B408" s="96"/>
      <c r="C408" s="97"/>
      <c r="D408" s="98"/>
      <c r="E408" s="98"/>
      <c r="F408" s="105">
        <f t="shared" si="25"/>
        <v>0</v>
      </c>
      <c r="G408" s="105">
        <f t="shared" si="26"/>
        <v>0</v>
      </c>
      <c r="H408" s="106" t="str">
        <f t="shared" si="27"/>
        <v/>
      </c>
      <c r="I408" s="107" t="str">
        <f>IF(H408="","",IF(H408&gt;BEHEER!$B$9,BEHEER!$C$9,IF(DEELNEMERSLIJST!H408&gt;=BEHEER!$B$7,BEHEER!$C$8,BEHEER!$C$7)))</f>
        <v/>
      </c>
      <c r="J408" s="108" t="str">
        <f t="shared" si="28"/>
        <v/>
      </c>
    </row>
    <row r="409" spans="1:10" x14ac:dyDescent="0.35">
      <c r="A409" s="96"/>
      <c r="B409" s="96"/>
      <c r="C409" s="97"/>
      <c r="D409" s="98"/>
      <c r="E409" s="98"/>
      <c r="F409" s="105">
        <f t="shared" si="25"/>
        <v>0</v>
      </c>
      <c r="G409" s="105">
        <f t="shared" si="26"/>
        <v>0</v>
      </c>
      <c r="H409" s="106" t="str">
        <f t="shared" si="27"/>
        <v/>
      </c>
      <c r="I409" s="107" t="str">
        <f>IF(H409="","",IF(H409&gt;BEHEER!$B$9,BEHEER!$C$9,IF(DEELNEMERSLIJST!H409&gt;=BEHEER!$B$7,BEHEER!$C$8,BEHEER!$C$7)))</f>
        <v/>
      </c>
      <c r="J409" s="108" t="str">
        <f t="shared" si="28"/>
        <v/>
      </c>
    </row>
    <row r="410" spans="1:10" x14ac:dyDescent="0.35">
      <c r="A410" s="96"/>
      <c r="B410" s="96"/>
      <c r="C410" s="97"/>
      <c r="D410" s="98"/>
      <c r="E410" s="98"/>
      <c r="F410" s="105">
        <f t="shared" si="25"/>
        <v>0</v>
      </c>
      <c r="G410" s="105">
        <f t="shared" si="26"/>
        <v>0</v>
      </c>
      <c r="H410" s="106" t="str">
        <f t="shared" si="27"/>
        <v/>
      </c>
      <c r="I410" s="107" t="str">
        <f>IF(H410="","",IF(H410&gt;BEHEER!$B$9,BEHEER!$C$9,IF(DEELNEMERSLIJST!H410&gt;=BEHEER!$B$7,BEHEER!$C$8,BEHEER!$C$7)))</f>
        <v/>
      </c>
      <c r="J410" s="108" t="str">
        <f t="shared" si="28"/>
        <v/>
      </c>
    </row>
    <row r="411" spans="1:10" x14ac:dyDescent="0.35">
      <c r="A411" s="96"/>
      <c r="B411" s="96"/>
      <c r="C411" s="97"/>
      <c r="D411" s="98"/>
      <c r="E411" s="98"/>
      <c r="F411" s="105">
        <f t="shared" si="25"/>
        <v>0</v>
      </c>
      <c r="G411" s="105">
        <f t="shared" si="26"/>
        <v>0</v>
      </c>
      <c r="H411" s="106" t="str">
        <f t="shared" si="27"/>
        <v/>
      </c>
      <c r="I411" s="107" t="str">
        <f>IF(H411="","",IF(H411&gt;BEHEER!$B$9,BEHEER!$C$9,IF(DEELNEMERSLIJST!H411&gt;=BEHEER!$B$7,BEHEER!$C$8,BEHEER!$C$7)))</f>
        <v/>
      </c>
      <c r="J411" s="108" t="str">
        <f t="shared" si="28"/>
        <v/>
      </c>
    </row>
    <row r="412" spans="1:10" x14ac:dyDescent="0.35">
      <c r="A412" s="96"/>
      <c r="B412" s="96"/>
      <c r="C412" s="97"/>
      <c r="D412" s="98"/>
      <c r="E412" s="98"/>
      <c r="F412" s="105">
        <f t="shared" si="25"/>
        <v>0</v>
      </c>
      <c r="G412" s="105">
        <f t="shared" si="26"/>
        <v>0</v>
      </c>
      <c r="H412" s="106" t="str">
        <f t="shared" si="27"/>
        <v/>
      </c>
      <c r="I412" s="107" t="str">
        <f>IF(H412="","",IF(H412&gt;BEHEER!$B$9,BEHEER!$C$9,IF(DEELNEMERSLIJST!H412&gt;=BEHEER!$B$7,BEHEER!$C$8,BEHEER!$C$7)))</f>
        <v/>
      </c>
      <c r="J412" s="108" t="str">
        <f t="shared" si="28"/>
        <v/>
      </c>
    </row>
    <row r="413" spans="1:10" x14ac:dyDescent="0.35">
      <c r="A413" s="96"/>
      <c r="B413" s="96"/>
      <c r="C413" s="97"/>
      <c r="D413" s="98"/>
      <c r="E413" s="98"/>
      <c r="F413" s="105">
        <f t="shared" si="25"/>
        <v>0</v>
      </c>
      <c r="G413" s="105">
        <f t="shared" si="26"/>
        <v>0</v>
      </c>
      <c r="H413" s="106" t="str">
        <f t="shared" si="27"/>
        <v/>
      </c>
      <c r="I413" s="107" t="str">
        <f>IF(H413="","",IF(H413&gt;BEHEER!$B$9,BEHEER!$C$9,IF(DEELNEMERSLIJST!H413&gt;=BEHEER!$B$7,BEHEER!$C$8,BEHEER!$C$7)))</f>
        <v/>
      </c>
      <c r="J413" s="108" t="str">
        <f t="shared" si="28"/>
        <v/>
      </c>
    </row>
    <row r="414" spans="1:10" x14ac:dyDescent="0.35">
      <c r="A414" s="96"/>
      <c r="B414" s="96"/>
      <c r="C414" s="97"/>
      <c r="D414" s="98"/>
      <c r="E414" s="98"/>
      <c r="F414" s="105">
        <f t="shared" si="25"/>
        <v>0</v>
      </c>
      <c r="G414" s="105">
        <f t="shared" si="26"/>
        <v>0</v>
      </c>
      <c r="H414" s="106" t="str">
        <f t="shared" si="27"/>
        <v/>
      </c>
      <c r="I414" s="107" t="str">
        <f>IF(H414="","",IF(H414&gt;BEHEER!$B$9,BEHEER!$C$9,IF(DEELNEMERSLIJST!H414&gt;=BEHEER!$B$7,BEHEER!$C$8,BEHEER!$C$7)))</f>
        <v/>
      </c>
      <c r="J414" s="108" t="str">
        <f t="shared" si="28"/>
        <v/>
      </c>
    </row>
    <row r="415" spans="1:10" x14ac:dyDescent="0.35">
      <c r="A415" s="96"/>
      <c r="B415" s="96"/>
      <c r="C415" s="97"/>
      <c r="D415" s="98"/>
      <c r="E415" s="98"/>
      <c r="F415" s="105">
        <f t="shared" si="25"/>
        <v>0</v>
      </c>
      <c r="G415" s="105">
        <f t="shared" si="26"/>
        <v>0</v>
      </c>
      <c r="H415" s="106" t="str">
        <f t="shared" si="27"/>
        <v/>
      </c>
      <c r="I415" s="107" t="str">
        <f>IF(H415="","",IF(H415&gt;BEHEER!$B$9,BEHEER!$C$9,IF(DEELNEMERSLIJST!H415&gt;=BEHEER!$B$7,BEHEER!$C$8,BEHEER!$C$7)))</f>
        <v/>
      </c>
      <c r="J415" s="108" t="str">
        <f t="shared" si="28"/>
        <v/>
      </c>
    </row>
    <row r="416" spans="1:10" x14ac:dyDescent="0.35">
      <c r="A416" s="96"/>
      <c r="B416" s="96"/>
      <c r="C416" s="97"/>
      <c r="D416" s="98"/>
      <c r="E416" s="98"/>
      <c r="F416" s="105">
        <f t="shared" si="25"/>
        <v>0</v>
      </c>
      <c r="G416" s="105">
        <f t="shared" si="26"/>
        <v>0</v>
      </c>
      <c r="H416" s="106" t="str">
        <f t="shared" si="27"/>
        <v/>
      </c>
      <c r="I416" s="107" t="str">
        <f>IF(H416="","",IF(H416&gt;BEHEER!$B$9,BEHEER!$C$9,IF(DEELNEMERSLIJST!H416&gt;=BEHEER!$B$7,BEHEER!$C$8,BEHEER!$C$7)))</f>
        <v/>
      </c>
      <c r="J416" s="108" t="str">
        <f t="shared" si="28"/>
        <v/>
      </c>
    </row>
    <row r="417" spans="1:10" x14ac:dyDescent="0.35">
      <c r="A417" s="96"/>
      <c r="B417" s="96"/>
      <c r="C417" s="97"/>
      <c r="D417" s="98"/>
      <c r="E417" s="98"/>
      <c r="F417" s="105">
        <f t="shared" si="25"/>
        <v>0</v>
      </c>
      <c r="G417" s="105">
        <f t="shared" si="26"/>
        <v>0</v>
      </c>
      <c r="H417" s="106" t="str">
        <f t="shared" si="27"/>
        <v/>
      </c>
      <c r="I417" s="107" t="str">
        <f>IF(H417="","",IF(H417&gt;BEHEER!$B$9,BEHEER!$C$9,IF(DEELNEMERSLIJST!H417&gt;=BEHEER!$B$7,BEHEER!$C$8,BEHEER!$C$7)))</f>
        <v/>
      </c>
      <c r="J417" s="108" t="str">
        <f t="shared" si="28"/>
        <v/>
      </c>
    </row>
    <row r="418" spans="1:10" x14ac:dyDescent="0.35">
      <c r="A418" s="96"/>
      <c r="B418" s="96"/>
      <c r="C418" s="97"/>
      <c r="D418" s="98"/>
      <c r="E418" s="98"/>
      <c r="F418" s="105">
        <f t="shared" si="25"/>
        <v>0</v>
      </c>
      <c r="G418" s="105">
        <f t="shared" si="26"/>
        <v>0</v>
      </c>
      <c r="H418" s="106" t="str">
        <f t="shared" si="27"/>
        <v/>
      </c>
      <c r="I418" s="107" t="str">
        <f>IF(H418="","",IF(H418&gt;BEHEER!$B$9,BEHEER!$C$9,IF(DEELNEMERSLIJST!H418&gt;=BEHEER!$B$7,BEHEER!$C$8,BEHEER!$C$7)))</f>
        <v/>
      </c>
      <c r="J418" s="108" t="str">
        <f t="shared" si="28"/>
        <v/>
      </c>
    </row>
    <row r="419" spans="1:10" x14ac:dyDescent="0.35">
      <c r="A419" s="96"/>
      <c r="B419" s="96"/>
      <c r="C419" s="97"/>
      <c r="D419" s="98"/>
      <c r="E419" s="98"/>
      <c r="F419" s="105">
        <f t="shared" si="25"/>
        <v>0</v>
      </c>
      <c r="G419" s="105">
        <f t="shared" si="26"/>
        <v>0</v>
      </c>
      <c r="H419" s="106" t="str">
        <f t="shared" si="27"/>
        <v/>
      </c>
      <c r="I419" s="107" t="str">
        <f>IF(H419="","",IF(H419&gt;BEHEER!$B$9,BEHEER!$C$9,IF(DEELNEMERSLIJST!H419&gt;=BEHEER!$B$7,BEHEER!$C$8,BEHEER!$C$7)))</f>
        <v/>
      </c>
      <c r="J419" s="108" t="str">
        <f t="shared" si="28"/>
        <v/>
      </c>
    </row>
    <row r="420" spans="1:10" x14ac:dyDescent="0.35">
      <c r="A420" s="96"/>
      <c r="B420" s="96"/>
      <c r="C420" s="97"/>
      <c r="D420" s="98"/>
      <c r="E420" s="98"/>
      <c r="F420" s="105">
        <f t="shared" si="25"/>
        <v>0</v>
      </c>
      <c r="G420" s="105">
        <f t="shared" si="26"/>
        <v>0</v>
      </c>
      <c r="H420" s="106" t="str">
        <f t="shared" si="27"/>
        <v/>
      </c>
      <c r="I420" s="107" t="str">
        <f>IF(H420="","",IF(H420&gt;BEHEER!$B$9,BEHEER!$C$9,IF(DEELNEMERSLIJST!H420&gt;=BEHEER!$B$7,BEHEER!$C$8,BEHEER!$C$7)))</f>
        <v/>
      </c>
      <c r="J420" s="108" t="str">
        <f t="shared" si="28"/>
        <v/>
      </c>
    </row>
    <row r="421" spans="1:10" x14ac:dyDescent="0.35">
      <c r="A421" s="96"/>
      <c r="B421" s="96"/>
      <c r="C421" s="97"/>
      <c r="D421" s="98"/>
      <c r="E421" s="98"/>
      <c r="F421" s="105">
        <f t="shared" si="25"/>
        <v>0</v>
      </c>
      <c r="G421" s="105">
        <f t="shared" si="26"/>
        <v>0</v>
      </c>
      <c r="H421" s="106" t="str">
        <f t="shared" si="27"/>
        <v/>
      </c>
      <c r="I421" s="107" t="str">
        <f>IF(H421="","",IF(H421&gt;BEHEER!$B$9,BEHEER!$C$9,IF(DEELNEMERSLIJST!H421&gt;=BEHEER!$B$7,BEHEER!$C$8,BEHEER!$C$7)))</f>
        <v/>
      </c>
      <c r="J421" s="108" t="str">
        <f t="shared" si="28"/>
        <v/>
      </c>
    </row>
    <row r="422" spans="1:10" x14ac:dyDescent="0.35">
      <c r="A422" s="96"/>
      <c r="B422" s="96"/>
      <c r="C422" s="97"/>
      <c r="D422" s="98"/>
      <c r="E422" s="98"/>
      <c r="F422" s="105">
        <f t="shared" ref="F422:F485" si="29">D422</f>
        <v>0</v>
      </c>
      <c r="G422" s="105">
        <f t="shared" ref="G422:G485" si="30">E422</f>
        <v>0</v>
      </c>
      <c r="H422" s="106" t="str">
        <f t="shared" ref="H422:H485" si="31">IFERROR(IF(G422&lt;=F422,G422/F422,""),"")</f>
        <v/>
      </c>
      <c r="I422" s="107" t="str">
        <f>IF(H422="","",IF(H422&gt;BEHEER!$B$9,BEHEER!$C$9,IF(DEELNEMERSLIJST!H422&gt;=BEHEER!$B$7,BEHEER!$C$8,BEHEER!$C$7)))</f>
        <v/>
      </c>
      <c r="J422" s="108" t="str">
        <f t="shared" ref="J422:J485" si="32">IFERROR(F422*I422*4,"")</f>
        <v/>
      </c>
    </row>
    <row r="423" spans="1:10" x14ac:dyDescent="0.35">
      <c r="A423" s="96"/>
      <c r="B423" s="96"/>
      <c r="C423" s="97"/>
      <c r="D423" s="98"/>
      <c r="E423" s="98"/>
      <c r="F423" s="105">
        <f t="shared" si="29"/>
        <v>0</v>
      </c>
      <c r="G423" s="105">
        <f t="shared" si="30"/>
        <v>0</v>
      </c>
      <c r="H423" s="106" t="str">
        <f t="shared" si="31"/>
        <v/>
      </c>
      <c r="I423" s="107" t="str">
        <f>IF(H423="","",IF(H423&gt;BEHEER!$B$9,BEHEER!$C$9,IF(DEELNEMERSLIJST!H423&gt;=BEHEER!$B$7,BEHEER!$C$8,BEHEER!$C$7)))</f>
        <v/>
      </c>
      <c r="J423" s="108" t="str">
        <f t="shared" si="32"/>
        <v/>
      </c>
    </row>
    <row r="424" spans="1:10" x14ac:dyDescent="0.35">
      <c r="A424" s="96"/>
      <c r="B424" s="96"/>
      <c r="C424" s="97"/>
      <c r="D424" s="98"/>
      <c r="E424" s="98"/>
      <c r="F424" s="105">
        <f t="shared" si="29"/>
        <v>0</v>
      </c>
      <c r="G424" s="105">
        <f t="shared" si="30"/>
        <v>0</v>
      </c>
      <c r="H424" s="106" t="str">
        <f t="shared" si="31"/>
        <v/>
      </c>
      <c r="I424" s="107" t="str">
        <f>IF(H424="","",IF(H424&gt;BEHEER!$B$9,BEHEER!$C$9,IF(DEELNEMERSLIJST!H424&gt;=BEHEER!$B$7,BEHEER!$C$8,BEHEER!$C$7)))</f>
        <v/>
      </c>
      <c r="J424" s="108" t="str">
        <f t="shared" si="32"/>
        <v/>
      </c>
    </row>
    <row r="425" spans="1:10" x14ac:dyDescent="0.35">
      <c r="A425" s="96"/>
      <c r="B425" s="96"/>
      <c r="C425" s="97"/>
      <c r="D425" s="98"/>
      <c r="E425" s="98"/>
      <c r="F425" s="105">
        <f t="shared" si="29"/>
        <v>0</v>
      </c>
      <c r="G425" s="105">
        <f t="shared" si="30"/>
        <v>0</v>
      </c>
      <c r="H425" s="106" t="str">
        <f t="shared" si="31"/>
        <v/>
      </c>
      <c r="I425" s="107" t="str">
        <f>IF(H425="","",IF(H425&gt;BEHEER!$B$9,BEHEER!$C$9,IF(DEELNEMERSLIJST!H425&gt;=BEHEER!$B$7,BEHEER!$C$8,BEHEER!$C$7)))</f>
        <v/>
      </c>
      <c r="J425" s="108" t="str">
        <f t="shared" si="32"/>
        <v/>
      </c>
    </row>
    <row r="426" spans="1:10" x14ac:dyDescent="0.35">
      <c r="A426" s="96"/>
      <c r="B426" s="96"/>
      <c r="C426" s="97"/>
      <c r="D426" s="98"/>
      <c r="E426" s="98"/>
      <c r="F426" s="105">
        <f t="shared" si="29"/>
        <v>0</v>
      </c>
      <c r="G426" s="105">
        <f t="shared" si="30"/>
        <v>0</v>
      </c>
      <c r="H426" s="106" t="str">
        <f t="shared" si="31"/>
        <v/>
      </c>
      <c r="I426" s="107" t="str">
        <f>IF(H426="","",IF(H426&gt;BEHEER!$B$9,BEHEER!$C$9,IF(DEELNEMERSLIJST!H426&gt;=BEHEER!$B$7,BEHEER!$C$8,BEHEER!$C$7)))</f>
        <v/>
      </c>
      <c r="J426" s="108" t="str">
        <f t="shared" si="32"/>
        <v/>
      </c>
    </row>
    <row r="427" spans="1:10" x14ac:dyDescent="0.35">
      <c r="A427" s="96"/>
      <c r="B427" s="96"/>
      <c r="C427" s="97"/>
      <c r="D427" s="98"/>
      <c r="E427" s="98"/>
      <c r="F427" s="105">
        <f t="shared" si="29"/>
        <v>0</v>
      </c>
      <c r="G427" s="105">
        <f t="shared" si="30"/>
        <v>0</v>
      </c>
      <c r="H427" s="106" t="str">
        <f t="shared" si="31"/>
        <v/>
      </c>
      <c r="I427" s="107" t="str">
        <f>IF(H427="","",IF(H427&gt;BEHEER!$B$9,BEHEER!$C$9,IF(DEELNEMERSLIJST!H427&gt;=BEHEER!$B$7,BEHEER!$C$8,BEHEER!$C$7)))</f>
        <v/>
      </c>
      <c r="J427" s="108" t="str">
        <f t="shared" si="32"/>
        <v/>
      </c>
    </row>
    <row r="428" spans="1:10" x14ac:dyDescent="0.35">
      <c r="A428" s="96"/>
      <c r="B428" s="96"/>
      <c r="C428" s="97"/>
      <c r="D428" s="98"/>
      <c r="E428" s="98"/>
      <c r="F428" s="105">
        <f t="shared" si="29"/>
        <v>0</v>
      </c>
      <c r="G428" s="105">
        <f t="shared" si="30"/>
        <v>0</v>
      </c>
      <c r="H428" s="106" t="str">
        <f t="shared" si="31"/>
        <v/>
      </c>
      <c r="I428" s="107" t="str">
        <f>IF(H428="","",IF(H428&gt;BEHEER!$B$9,BEHEER!$C$9,IF(DEELNEMERSLIJST!H428&gt;=BEHEER!$B$7,BEHEER!$C$8,BEHEER!$C$7)))</f>
        <v/>
      </c>
      <c r="J428" s="108" t="str">
        <f t="shared" si="32"/>
        <v/>
      </c>
    </row>
    <row r="429" spans="1:10" x14ac:dyDescent="0.35">
      <c r="A429" s="96"/>
      <c r="B429" s="96"/>
      <c r="C429" s="97"/>
      <c r="D429" s="98"/>
      <c r="E429" s="98"/>
      <c r="F429" s="105">
        <f t="shared" si="29"/>
        <v>0</v>
      </c>
      <c r="G429" s="105">
        <f t="shared" si="30"/>
        <v>0</v>
      </c>
      <c r="H429" s="106" t="str">
        <f t="shared" si="31"/>
        <v/>
      </c>
      <c r="I429" s="107" t="str">
        <f>IF(H429="","",IF(H429&gt;BEHEER!$B$9,BEHEER!$C$9,IF(DEELNEMERSLIJST!H429&gt;=BEHEER!$B$7,BEHEER!$C$8,BEHEER!$C$7)))</f>
        <v/>
      </c>
      <c r="J429" s="108" t="str">
        <f t="shared" si="32"/>
        <v/>
      </c>
    </row>
    <row r="430" spans="1:10" x14ac:dyDescent="0.35">
      <c r="A430" s="96"/>
      <c r="B430" s="96"/>
      <c r="C430" s="97"/>
      <c r="D430" s="98"/>
      <c r="E430" s="98"/>
      <c r="F430" s="105">
        <f t="shared" si="29"/>
        <v>0</v>
      </c>
      <c r="G430" s="105">
        <f t="shared" si="30"/>
        <v>0</v>
      </c>
      <c r="H430" s="106" t="str">
        <f t="shared" si="31"/>
        <v/>
      </c>
      <c r="I430" s="107" t="str">
        <f>IF(H430="","",IF(H430&gt;BEHEER!$B$9,BEHEER!$C$9,IF(DEELNEMERSLIJST!H430&gt;=BEHEER!$B$7,BEHEER!$C$8,BEHEER!$C$7)))</f>
        <v/>
      </c>
      <c r="J430" s="108" t="str">
        <f t="shared" si="32"/>
        <v/>
      </c>
    </row>
    <row r="431" spans="1:10" x14ac:dyDescent="0.35">
      <c r="A431" s="96"/>
      <c r="B431" s="96"/>
      <c r="C431" s="97"/>
      <c r="D431" s="98"/>
      <c r="E431" s="98"/>
      <c r="F431" s="105">
        <f t="shared" si="29"/>
        <v>0</v>
      </c>
      <c r="G431" s="105">
        <f t="shared" si="30"/>
        <v>0</v>
      </c>
      <c r="H431" s="106" t="str">
        <f t="shared" si="31"/>
        <v/>
      </c>
      <c r="I431" s="107" t="str">
        <f>IF(H431="","",IF(H431&gt;BEHEER!$B$9,BEHEER!$C$9,IF(DEELNEMERSLIJST!H431&gt;=BEHEER!$B$7,BEHEER!$C$8,BEHEER!$C$7)))</f>
        <v/>
      </c>
      <c r="J431" s="108" t="str">
        <f t="shared" si="32"/>
        <v/>
      </c>
    </row>
    <row r="432" spans="1:10" x14ac:dyDescent="0.35">
      <c r="A432" s="96"/>
      <c r="B432" s="96"/>
      <c r="C432" s="97"/>
      <c r="D432" s="98"/>
      <c r="E432" s="98"/>
      <c r="F432" s="105">
        <f t="shared" si="29"/>
        <v>0</v>
      </c>
      <c r="G432" s="105">
        <f t="shared" si="30"/>
        <v>0</v>
      </c>
      <c r="H432" s="106" t="str">
        <f t="shared" si="31"/>
        <v/>
      </c>
      <c r="I432" s="107" t="str">
        <f>IF(H432="","",IF(H432&gt;BEHEER!$B$9,BEHEER!$C$9,IF(DEELNEMERSLIJST!H432&gt;=BEHEER!$B$7,BEHEER!$C$8,BEHEER!$C$7)))</f>
        <v/>
      </c>
      <c r="J432" s="108" t="str">
        <f t="shared" si="32"/>
        <v/>
      </c>
    </row>
    <row r="433" spans="1:10" x14ac:dyDescent="0.35">
      <c r="A433" s="96"/>
      <c r="B433" s="96"/>
      <c r="C433" s="97"/>
      <c r="D433" s="98"/>
      <c r="E433" s="98"/>
      <c r="F433" s="105">
        <f t="shared" si="29"/>
        <v>0</v>
      </c>
      <c r="G433" s="105">
        <f t="shared" si="30"/>
        <v>0</v>
      </c>
      <c r="H433" s="106" t="str">
        <f t="shared" si="31"/>
        <v/>
      </c>
      <c r="I433" s="107" t="str">
        <f>IF(H433="","",IF(H433&gt;BEHEER!$B$9,BEHEER!$C$9,IF(DEELNEMERSLIJST!H433&gt;=BEHEER!$B$7,BEHEER!$C$8,BEHEER!$C$7)))</f>
        <v/>
      </c>
      <c r="J433" s="108" t="str">
        <f t="shared" si="32"/>
        <v/>
      </c>
    </row>
    <row r="434" spans="1:10" x14ac:dyDescent="0.35">
      <c r="A434" s="96"/>
      <c r="B434" s="96"/>
      <c r="C434" s="97"/>
      <c r="D434" s="98"/>
      <c r="E434" s="98"/>
      <c r="F434" s="105">
        <f t="shared" si="29"/>
        <v>0</v>
      </c>
      <c r="G434" s="105">
        <f t="shared" si="30"/>
        <v>0</v>
      </c>
      <c r="H434" s="106" t="str">
        <f t="shared" si="31"/>
        <v/>
      </c>
      <c r="I434" s="107" t="str">
        <f>IF(H434="","",IF(H434&gt;BEHEER!$B$9,BEHEER!$C$9,IF(DEELNEMERSLIJST!H434&gt;=BEHEER!$B$7,BEHEER!$C$8,BEHEER!$C$7)))</f>
        <v/>
      </c>
      <c r="J434" s="108" t="str">
        <f t="shared" si="32"/>
        <v/>
      </c>
    </row>
    <row r="435" spans="1:10" x14ac:dyDescent="0.35">
      <c r="A435" s="96"/>
      <c r="B435" s="96"/>
      <c r="C435" s="97"/>
      <c r="D435" s="98"/>
      <c r="E435" s="98"/>
      <c r="F435" s="105">
        <f t="shared" si="29"/>
        <v>0</v>
      </c>
      <c r="G435" s="105">
        <f t="shared" si="30"/>
        <v>0</v>
      </c>
      <c r="H435" s="106" t="str">
        <f t="shared" si="31"/>
        <v/>
      </c>
      <c r="I435" s="107" t="str">
        <f>IF(H435="","",IF(H435&gt;BEHEER!$B$9,BEHEER!$C$9,IF(DEELNEMERSLIJST!H435&gt;=BEHEER!$B$7,BEHEER!$C$8,BEHEER!$C$7)))</f>
        <v/>
      </c>
      <c r="J435" s="108" t="str">
        <f t="shared" si="32"/>
        <v/>
      </c>
    </row>
    <row r="436" spans="1:10" x14ac:dyDescent="0.35">
      <c r="A436" s="96"/>
      <c r="B436" s="96"/>
      <c r="C436" s="97"/>
      <c r="D436" s="98"/>
      <c r="E436" s="98"/>
      <c r="F436" s="105">
        <f t="shared" si="29"/>
        <v>0</v>
      </c>
      <c r="G436" s="105">
        <f t="shared" si="30"/>
        <v>0</v>
      </c>
      <c r="H436" s="106" t="str">
        <f t="shared" si="31"/>
        <v/>
      </c>
      <c r="I436" s="107" t="str">
        <f>IF(H436="","",IF(H436&gt;BEHEER!$B$9,BEHEER!$C$9,IF(DEELNEMERSLIJST!H436&gt;=BEHEER!$B$7,BEHEER!$C$8,BEHEER!$C$7)))</f>
        <v/>
      </c>
      <c r="J436" s="108" t="str">
        <f t="shared" si="32"/>
        <v/>
      </c>
    </row>
    <row r="437" spans="1:10" x14ac:dyDescent="0.35">
      <c r="A437" s="96"/>
      <c r="B437" s="96"/>
      <c r="C437" s="97"/>
      <c r="D437" s="98"/>
      <c r="E437" s="98"/>
      <c r="F437" s="105">
        <f t="shared" si="29"/>
        <v>0</v>
      </c>
      <c r="G437" s="105">
        <f t="shared" si="30"/>
        <v>0</v>
      </c>
      <c r="H437" s="106" t="str">
        <f t="shared" si="31"/>
        <v/>
      </c>
      <c r="I437" s="107" t="str">
        <f>IF(H437="","",IF(H437&gt;BEHEER!$B$9,BEHEER!$C$9,IF(DEELNEMERSLIJST!H437&gt;=BEHEER!$B$7,BEHEER!$C$8,BEHEER!$C$7)))</f>
        <v/>
      </c>
      <c r="J437" s="108" t="str">
        <f t="shared" si="32"/>
        <v/>
      </c>
    </row>
    <row r="438" spans="1:10" x14ac:dyDescent="0.35">
      <c r="A438" s="96"/>
      <c r="B438" s="96"/>
      <c r="C438" s="97"/>
      <c r="D438" s="98"/>
      <c r="E438" s="98"/>
      <c r="F438" s="105">
        <f t="shared" si="29"/>
        <v>0</v>
      </c>
      <c r="G438" s="105">
        <f t="shared" si="30"/>
        <v>0</v>
      </c>
      <c r="H438" s="106" t="str">
        <f t="shared" si="31"/>
        <v/>
      </c>
      <c r="I438" s="107" t="str">
        <f>IF(H438="","",IF(H438&gt;BEHEER!$B$9,BEHEER!$C$9,IF(DEELNEMERSLIJST!H438&gt;=BEHEER!$B$7,BEHEER!$C$8,BEHEER!$C$7)))</f>
        <v/>
      </c>
      <c r="J438" s="108" t="str">
        <f t="shared" si="32"/>
        <v/>
      </c>
    </row>
    <row r="439" spans="1:10" x14ac:dyDescent="0.35">
      <c r="A439" s="96"/>
      <c r="B439" s="96"/>
      <c r="C439" s="97"/>
      <c r="D439" s="98"/>
      <c r="E439" s="98"/>
      <c r="F439" s="105">
        <f t="shared" si="29"/>
        <v>0</v>
      </c>
      <c r="G439" s="105">
        <f t="shared" si="30"/>
        <v>0</v>
      </c>
      <c r="H439" s="106" t="str">
        <f t="shared" si="31"/>
        <v/>
      </c>
      <c r="I439" s="107" t="str">
        <f>IF(H439="","",IF(H439&gt;BEHEER!$B$9,BEHEER!$C$9,IF(DEELNEMERSLIJST!H439&gt;=BEHEER!$B$7,BEHEER!$C$8,BEHEER!$C$7)))</f>
        <v/>
      </c>
      <c r="J439" s="108" t="str">
        <f t="shared" si="32"/>
        <v/>
      </c>
    </row>
    <row r="440" spans="1:10" x14ac:dyDescent="0.35">
      <c r="A440" s="96"/>
      <c r="B440" s="96"/>
      <c r="C440" s="97"/>
      <c r="D440" s="98"/>
      <c r="E440" s="98"/>
      <c r="F440" s="105">
        <f t="shared" si="29"/>
        <v>0</v>
      </c>
      <c r="G440" s="105">
        <f t="shared" si="30"/>
        <v>0</v>
      </c>
      <c r="H440" s="106" t="str">
        <f t="shared" si="31"/>
        <v/>
      </c>
      <c r="I440" s="107" t="str">
        <f>IF(H440="","",IF(H440&gt;BEHEER!$B$9,BEHEER!$C$9,IF(DEELNEMERSLIJST!H440&gt;=BEHEER!$B$7,BEHEER!$C$8,BEHEER!$C$7)))</f>
        <v/>
      </c>
      <c r="J440" s="108" t="str">
        <f t="shared" si="32"/>
        <v/>
      </c>
    </row>
    <row r="441" spans="1:10" x14ac:dyDescent="0.35">
      <c r="A441" s="96"/>
      <c r="B441" s="96"/>
      <c r="C441" s="97"/>
      <c r="D441" s="98"/>
      <c r="E441" s="98"/>
      <c r="F441" s="105">
        <f t="shared" si="29"/>
        <v>0</v>
      </c>
      <c r="G441" s="105">
        <f t="shared" si="30"/>
        <v>0</v>
      </c>
      <c r="H441" s="106" t="str">
        <f t="shared" si="31"/>
        <v/>
      </c>
      <c r="I441" s="107" t="str">
        <f>IF(H441="","",IF(H441&gt;BEHEER!$B$9,BEHEER!$C$9,IF(DEELNEMERSLIJST!H441&gt;=BEHEER!$B$7,BEHEER!$C$8,BEHEER!$C$7)))</f>
        <v/>
      </c>
      <c r="J441" s="108" t="str">
        <f t="shared" si="32"/>
        <v/>
      </c>
    </row>
    <row r="442" spans="1:10" x14ac:dyDescent="0.35">
      <c r="A442" s="96"/>
      <c r="B442" s="96"/>
      <c r="C442" s="97"/>
      <c r="D442" s="98"/>
      <c r="E442" s="98"/>
      <c r="F442" s="105">
        <f t="shared" si="29"/>
        <v>0</v>
      </c>
      <c r="G442" s="105">
        <f t="shared" si="30"/>
        <v>0</v>
      </c>
      <c r="H442" s="106" t="str">
        <f t="shared" si="31"/>
        <v/>
      </c>
      <c r="I442" s="107" t="str">
        <f>IF(H442="","",IF(H442&gt;BEHEER!$B$9,BEHEER!$C$9,IF(DEELNEMERSLIJST!H442&gt;=BEHEER!$B$7,BEHEER!$C$8,BEHEER!$C$7)))</f>
        <v/>
      </c>
      <c r="J442" s="108" t="str">
        <f t="shared" si="32"/>
        <v/>
      </c>
    </row>
    <row r="443" spans="1:10" x14ac:dyDescent="0.35">
      <c r="A443" s="96"/>
      <c r="B443" s="96"/>
      <c r="C443" s="97"/>
      <c r="D443" s="98"/>
      <c r="E443" s="98"/>
      <c r="F443" s="105">
        <f t="shared" si="29"/>
        <v>0</v>
      </c>
      <c r="G443" s="105">
        <f t="shared" si="30"/>
        <v>0</v>
      </c>
      <c r="H443" s="106" t="str">
        <f t="shared" si="31"/>
        <v/>
      </c>
      <c r="I443" s="107" t="str">
        <f>IF(H443="","",IF(H443&gt;BEHEER!$B$9,BEHEER!$C$9,IF(DEELNEMERSLIJST!H443&gt;=BEHEER!$B$7,BEHEER!$C$8,BEHEER!$C$7)))</f>
        <v/>
      </c>
      <c r="J443" s="108" t="str">
        <f t="shared" si="32"/>
        <v/>
      </c>
    </row>
    <row r="444" spans="1:10" x14ac:dyDescent="0.35">
      <c r="A444" s="96"/>
      <c r="B444" s="96"/>
      <c r="C444" s="97"/>
      <c r="D444" s="98"/>
      <c r="E444" s="98"/>
      <c r="F444" s="105">
        <f t="shared" si="29"/>
        <v>0</v>
      </c>
      <c r="G444" s="105">
        <f t="shared" si="30"/>
        <v>0</v>
      </c>
      <c r="H444" s="106" t="str">
        <f t="shared" si="31"/>
        <v/>
      </c>
      <c r="I444" s="107" t="str">
        <f>IF(H444="","",IF(H444&gt;BEHEER!$B$9,BEHEER!$C$9,IF(DEELNEMERSLIJST!H444&gt;=BEHEER!$B$7,BEHEER!$C$8,BEHEER!$C$7)))</f>
        <v/>
      </c>
      <c r="J444" s="108" t="str">
        <f t="shared" si="32"/>
        <v/>
      </c>
    </row>
    <row r="445" spans="1:10" x14ac:dyDescent="0.35">
      <c r="A445" s="96"/>
      <c r="B445" s="96"/>
      <c r="C445" s="97"/>
      <c r="D445" s="98"/>
      <c r="E445" s="98"/>
      <c r="F445" s="105">
        <f t="shared" si="29"/>
        <v>0</v>
      </c>
      <c r="G445" s="105">
        <f t="shared" si="30"/>
        <v>0</v>
      </c>
      <c r="H445" s="106" t="str">
        <f t="shared" si="31"/>
        <v/>
      </c>
      <c r="I445" s="107" t="str">
        <f>IF(H445="","",IF(H445&gt;BEHEER!$B$9,BEHEER!$C$9,IF(DEELNEMERSLIJST!H445&gt;=BEHEER!$B$7,BEHEER!$C$8,BEHEER!$C$7)))</f>
        <v/>
      </c>
      <c r="J445" s="108" t="str">
        <f t="shared" si="32"/>
        <v/>
      </c>
    </row>
    <row r="446" spans="1:10" x14ac:dyDescent="0.35">
      <c r="A446" s="96"/>
      <c r="B446" s="96"/>
      <c r="C446" s="97"/>
      <c r="D446" s="98"/>
      <c r="E446" s="98"/>
      <c r="F446" s="105">
        <f t="shared" si="29"/>
        <v>0</v>
      </c>
      <c r="G446" s="105">
        <f t="shared" si="30"/>
        <v>0</v>
      </c>
      <c r="H446" s="106" t="str">
        <f t="shared" si="31"/>
        <v/>
      </c>
      <c r="I446" s="107" t="str">
        <f>IF(H446="","",IF(H446&gt;BEHEER!$B$9,BEHEER!$C$9,IF(DEELNEMERSLIJST!H446&gt;=BEHEER!$B$7,BEHEER!$C$8,BEHEER!$C$7)))</f>
        <v/>
      </c>
      <c r="J446" s="108" t="str">
        <f t="shared" si="32"/>
        <v/>
      </c>
    </row>
    <row r="447" spans="1:10" x14ac:dyDescent="0.35">
      <c r="A447" s="96"/>
      <c r="B447" s="96"/>
      <c r="C447" s="97"/>
      <c r="D447" s="98"/>
      <c r="E447" s="98"/>
      <c r="F447" s="105">
        <f t="shared" si="29"/>
        <v>0</v>
      </c>
      <c r="G447" s="105">
        <f t="shared" si="30"/>
        <v>0</v>
      </c>
      <c r="H447" s="106" t="str">
        <f t="shared" si="31"/>
        <v/>
      </c>
      <c r="I447" s="107" t="str">
        <f>IF(H447="","",IF(H447&gt;BEHEER!$B$9,BEHEER!$C$9,IF(DEELNEMERSLIJST!H447&gt;=BEHEER!$B$7,BEHEER!$C$8,BEHEER!$C$7)))</f>
        <v/>
      </c>
      <c r="J447" s="108" t="str">
        <f t="shared" si="32"/>
        <v/>
      </c>
    </row>
    <row r="448" spans="1:10" x14ac:dyDescent="0.35">
      <c r="A448" s="96"/>
      <c r="B448" s="96"/>
      <c r="C448" s="97"/>
      <c r="D448" s="98"/>
      <c r="E448" s="98"/>
      <c r="F448" s="105">
        <f t="shared" si="29"/>
        <v>0</v>
      </c>
      <c r="G448" s="105">
        <f t="shared" si="30"/>
        <v>0</v>
      </c>
      <c r="H448" s="106" t="str">
        <f t="shared" si="31"/>
        <v/>
      </c>
      <c r="I448" s="107" t="str">
        <f>IF(H448="","",IF(H448&gt;BEHEER!$B$9,BEHEER!$C$9,IF(DEELNEMERSLIJST!H448&gt;=BEHEER!$B$7,BEHEER!$C$8,BEHEER!$C$7)))</f>
        <v/>
      </c>
      <c r="J448" s="108" t="str">
        <f t="shared" si="32"/>
        <v/>
      </c>
    </row>
    <row r="449" spans="1:10" x14ac:dyDescent="0.35">
      <c r="A449" s="96"/>
      <c r="B449" s="96"/>
      <c r="C449" s="97"/>
      <c r="D449" s="98"/>
      <c r="E449" s="98"/>
      <c r="F449" s="105">
        <f t="shared" si="29"/>
        <v>0</v>
      </c>
      <c r="G449" s="105">
        <f t="shared" si="30"/>
        <v>0</v>
      </c>
      <c r="H449" s="106" t="str">
        <f t="shared" si="31"/>
        <v/>
      </c>
      <c r="I449" s="107" t="str">
        <f>IF(H449="","",IF(H449&gt;BEHEER!$B$9,BEHEER!$C$9,IF(DEELNEMERSLIJST!H449&gt;=BEHEER!$B$7,BEHEER!$C$8,BEHEER!$C$7)))</f>
        <v/>
      </c>
      <c r="J449" s="108" t="str">
        <f t="shared" si="32"/>
        <v/>
      </c>
    </row>
    <row r="450" spans="1:10" x14ac:dyDescent="0.35">
      <c r="A450" s="96"/>
      <c r="B450" s="96"/>
      <c r="C450" s="97"/>
      <c r="D450" s="98"/>
      <c r="E450" s="98"/>
      <c r="F450" s="105">
        <f t="shared" si="29"/>
        <v>0</v>
      </c>
      <c r="G450" s="105">
        <f t="shared" si="30"/>
        <v>0</v>
      </c>
      <c r="H450" s="106" t="str">
        <f t="shared" si="31"/>
        <v/>
      </c>
      <c r="I450" s="107" t="str">
        <f>IF(H450="","",IF(H450&gt;BEHEER!$B$9,BEHEER!$C$9,IF(DEELNEMERSLIJST!H450&gt;=BEHEER!$B$7,BEHEER!$C$8,BEHEER!$C$7)))</f>
        <v/>
      </c>
      <c r="J450" s="108" t="str">
        <f t="shared" si="32"/>
        <v/>
      </c>
    </row>
    <row r="451" spans="1:10" x14ac:dyDescent="0.35">
      <c r="A451" s="96"/>
      <c r="B451" s="96"/>
      <c r="C451" s="97"/>
      <c r="D451" s="98"/>
      <c r="E451" s="98"/>
      <c r="F451" s="105">
        <f t="shared" si="29"/>
        <v>0</v>
      </c>
      <c r="G451" s="105">
        <f t="shared" si="30"/>
        <v>0</v>
      </c>
      <c r="H451" s="106" t="str">
        <f t="shared" si="31"/>
        <v/>
      </c>
      <c r="I451" s="107" t="str">
        <f>IF(H451="","",IF(H451&gt;BEHEER!$B$9,BEHEER!$C$9,IF(DEELNEMERSLIJST!H451&gt;=BEHEER!$B$7,BEHEER!$C$8,BEHEER!$C$7)))</f>
        <v/>
      </c>
      <c r="J451" s="108" t="str">
        <f t="shared" si="32"/>
        <v/>
      </c>
    </row>
    <row r="452" spans="1:10" x14ac:dyDescent="0.35">
      <c r="A452" s="96"/>
      <c r="B452" s="96"/>
      <c r="C452" s="97"/>
      <c r="D452" s="98"/>
      <c r="E452" s="98"/>
      <c r="F452" s="105">
        <f t="shared" si="29"/>
        <v>0</v>
      </c>
      <c r="G452" s="105">
        <f t="shared" si="30"/>
        <v>0</v>
      </c>
      <c r="H452" s="106" t="str">
        <f t="shared" si="31"/>
        <v/>
      </c>
      <c r="I452" s="107" t="str">
        <f>IF(H452="","",IF(H452&gt;BEHEER!$B$9,BEHEER!$C$9,IF(DEELNEMERSLIJST!H452&gt;=BEHEER!$B$7,BEHEER!$C$8,BEHEER!$C$7)))</f>
        <v/>
      </c>
      <c r="J452" s="108" t="str">
        <f t="shared" si="32"/>
        <v/>
      </c>
    </row>
    <row r="453" spans="1:10" x14ac:dyDescent="0.35">
      <c r="A453" s="96"/>
      <c r="B453" s="96"/>
      <c r="C453" s="97"/>
      <c r="D453" s="98"/>
      <c r="E453" s="98"/>
      <c r="F453" s="105">
        <f t="shared" si="29"/>
        <v>0</v>
      </c>
      <c r="G453" s="105">
        <f t="shared" si="30"/>
        <v>0</v>
      </c>
      <c r="H453" s="106" t="str">
        <f t="shared" si="31"/>
        <v/>
      </c>
      <c r="I453" s="107" t="str">
        <f>IF(H453="","",IF(H453&gt;BEHEER!$B$9,BEHEER!$C$9,IF(DEELNEMERSLIJST!H453&gt;=BEHEER!$B$7,BEHEER!$C$8,BEHEER!$C$7)))</f>
        <v/>
      </c>
      <c r="J453" s="108" t="str">
        <f t="shared" si="32"/>
        <v/>
      </c>
    </row>
    <row r="454" spans="1:10" x14ac:dyDescent="0.35">
      <c r="A454" s="96"/>
      <c r="B454" s="96"/>
      <c r="C454" s="97"/>
      <c r="D454" s="98"/>
      <c r="E454" s="98"/>
      <c r="F454" s="105">
        <f t="shared" si="29"/>
        <v>0</v>
      </c>
      <c r="G454" s="105">
        <f t="shared" si="30"/>
        <v>0</v>
      </c>
      <c r="H454" s="106" t="str">
        <f t="shared" si="31"/>
        <v/>
      </c>
      <c r="I454" s="107" t="str">
        <f>IF(H454="","",IF(H454&gt;BEHEER!$B$9,BEHEER!$C$9,IF(DEELNEMERSLIJST!H454&gt;=BEHEER!$B$7,BEHEER!$C$8,BEHEER!$C$7)))</f>
        <v/>
      </c>
      <c r="J454" s="108" t="str">
        <f t="shared" si="32"/>
        <v/>
      </c>
    </row>
    <row r="455" spans="1:10" x14ac:dyDescent="0.35">
      <c r="A455" s="96"/>
      <c r="B455" s="96"/>
      <c r="C455" s="97"/>
      <c r="D455" s="98"/>
      <c r="E455" s="98"/>
      <c r="F455" s="105">
        <f t="shared" si="29"/>
        <v>0</v>
      </c>
      <c r="G455" s="105">
        <f t="shared" si="30"/>
        <v>0</v>
      </c>
      <c r="H455" s="106" t="str">
        <f t="shared" si="31"/>
        <v/>
      </c>
      <c r="I455" s="107" t="str">
        <f>IF(H455="","",IF(H455&gt;BEHEER!$B$9,BEHEER!$C$9,IF(DEELNEMERSLIJST!H455&gt;=BEHEER!$B$7,BEHEER!$C$8,BEHEER!$C$7)))</f>
        <v/>
      </c>
      <c r="J455" s="108" t="str">
        <f t="shared" si="32"/>
        <v/>
      </c>
    </row>
    <row r="456" spans="1:10" x14ac:dyDescent="0.35">
      <c r="A456" s="96"/>
      <c r="B456" s="96"/>
      <c r="C456" s="97"/>
      <c r="D456" s="98"/>
      <c r="E456" s="98"/>
      <c r="F456" s="105">
        <f t="shared" si="29"/>
        <v>0</v>
      </c>
      <c r="G456" s="105">
        <f t="shared" si="30"/>
        <v>0</v>
      </c>
      <c r="H456" s="106" t="str">
        <f t="shared" si="31"/>
        <v/>
      </c>
      <c r="I456" s="107" t="str">
        <f>IF(H456="","",IF(H456&gt;BEHEER!$B$9,BEHEER!$C$9,IF(DEELNEMERSLIJST!H456&gt;=BEHEER!$B$7,BEHEER!$C$8,BEHEER!$C$7)))</f>
        <v/>
      </c>
      <c r="J456" s="108" t="str">
        <f t="shared" si="32"/>
        <v/>
      </c>
    </row>
    <row r="457" spans="1:10" x14ac:dyDescent="0.35">
      <c r="A457" s="96"/>
      <c r="B457" s="96"/>
      <c r="C457" s="97"/>
      <c r="D457" s="98"/>
      <c r="E457" s="98"/>
      <c r="F457" s="105">
        <f t="shared" si="29"/>
        <v>0</v>
      </c>
      <c r="G457" s="105">
        <f t="shared" si="30"/>
        <v>0</v>
      </c>
      <c r="H457" s="106" t="str">
        <f t="shared" si="31"/>
        <v/>
      </c>
      <c r="I457" s="107" t="str">
        <f>IF(H457="","",IF(H457&gt;BEHEER!$B$9,BEHEER!$C$9,IF(DEELNEMERSLIJST!H457&gt;=BEHEER!$B$7,BEHEER!$C$8,BEHEER!$C$7)))</f>
        <v/>
      </c>
      <c r="J457" s="108" t="str">
        <f t="shared" si="32"/>
        <v/>
      </c>
    </row>
    <row r="458" spans="1:10" x14ac:dyDescent="0.35">
      <c r="A458" s="96"/>
      <c r="B458" s="96"/>
      <c r="C458" s="97"/>
      <c r="D458" s="98"/>
      <c r="E458" s="98"/>
      <c r="F458" s="105">
        <f t="shared" si="29"/>
        <v>0</v>
      </c>
      <c r="G458" s="105">
        <f t="shared" si="30"/>
        <v>0</v>
      </c>
      <c r="H458" s="106" t="str">
        <f t="shared" si="31"/>
        <v/>
      </c>
      <c r="I458" s="107" t="str">
        <f>IF(H458="","",IF(H458&gt;BEHEER!$B$9,BEHEER!$C$9,IF(DEELNEMERSLIJST!H458&gt;=BEHEER!$B$7,BEHEER!$C$8,BEHEER!$C$7)))</f>
        <v/>
      </c>
      <c r="J458" s="108" t="str">
        <f t="shared" si="32"/>
        <v/>
      </c>
    </row>
    <row r="459" spans="1:10" x14ac:dyDescent="0.35">
      <c r="A459" s="96"/>
      <c r="B459" s="96"/>
      <c r="C459" s="97"/>
      <c r="D459" s="98"/>
      <c r="E459" s="98"/>
      <c r="F459" s="105">
        <f t="shared" si="29"/>
        <v>0</v>
      </c>
      <c r="G459" s="105">
        <f t="shared" si="30"/>
        <v>0</v>
      </c>
      <c r="H459" s="106" t="str">
        <f t="shared" si="31"/>
        <v/>
      </c>
      <c r="I459" s="107" t="str">
        <f>IF(H459="","",IF(H459&gt;BEHEER!$B$9,BEHEER!$C$9,IF(DEELNEMERSLIJST!H459&gt;=BEHEER!$B$7,BEHEER!$C$8,BEHEER!$C$7)))</f>
        <v/>
      </c>
      <c r="J459" s="108" t="str">
        <f t="shared" si="32"/>
        <v/>
      </c>
    </row>
    <row r="460" spans="1:10" x14ac:dyDescent="0.35">
      <c r="A460" s="96"/>
      <c r="B460" s="96"/>
      <c r="C460" s="97"/>
      <c r="D460" s="98"/>
      <c r="E460" s="98"/>
      <c r="F460" s="105">
        <f t="shared" si="29"/>
        <v>0</v>
      </c>
      <c r="G460" s="105">
        <f t="shared" si="30"/>
        <v>0</v>
      </c>
      <c r="H460" s="106" t="str">
        <f t="shared" si="31"/>
        <v/>
      </c>
      <c r="I460" s="107" t="str">
        <f>IF(H460="","",IF(H460&gt;BEHEER!$B$9,BEHEER!$C$9,IF(DEELNEMERSLIJST!H460&gt;=BEHEER!$B$7,BEHEER!$C$8,BEHEER!$C$7)))</f>
        <v/>
      </c>
      <c r="J460" s="108" t="str">
        <f t="shared" si="32"/>
        <v/>
      </c>
    </row>
    <row r="461" spans="1:10" x14ac:dyDescent="0.35">
      <c r="A461" s="96"/>
      <c r="B461" s="96"/>
      <c r="C461" s="97"/>
      <c r="D461" s="98"/>
      <c r="E461" s="98"/>
      <c r="F461" s="105">
        <f t="shared" si="29"/>
        <v>0</v>
      </c>
      <c r="G461" s="105">
        <f t="shared" si="30"/>
        <v>0</v>
      </c>
      <c r="H461" s="106" t="str">
        <f t="shared" si="31"/>
        <v/>
      </c>
      <c r="I461" s="107" t="str">
        <f>IF(H461="","",IF(H461&gt;BEHEER!$B$9,BEHEER!$C$9,IF(DEELNEMERSLIJST!H461&gt;=BEHEER!$B$7,BEHEER!$C$8,BEHEER!$C$7)))</f>
        <v/>
      </c>
      <c r="J461" s="108" t="str">
        <f t="shared" si="32"/>
        <v/>
      </c>
    </row>
    <row r="462" spans="1:10" x14ac:dyDescent="0.35">
      <c r="A462" s="96"/>
      <c r="B462" s="96"/>
      <c r="C462" s="97"/>
      <c r="D462" s="98"/>
      <c r="E462" s="98"/>
      <c r="F462" s="105">
        <f t="shared" si="29"/>
        <v>0</v>
      </c>
      <c r="G462" s="105">
        <f t="shared" si="30"/>
        <v>0</v>
      </c>
      <c r="H462" s="106" t="str">
        <f t="shared" si="31"/>
        <v/>
      </c>
      <c r="I462" s="107" t="str">
        <f>IF(H462="","",IF(H462&gt;BEHEER!$B$9,BEHEER!$C$9,IF(DEELNEMERSLIJST!H462&gt;=BEHEER!$B$7,BEHEER!$C$8,BEHEER!$C$7)))</f>
        <v/>
      </c>
      <c r="J462" s="108" t="str">
        <f t="shared" si="32"/>
        <v/>
      </c>
    </row>
    <row r="463" spans="1:10" x14ac:dyDescent="0.35">
      <c r="A463" s="96"/>
      <c r="B463" s="96"/>
      <c r="C463" s="97"/>
      <c r="D463" s="98"/>
      <c r="E463" s="98"/>
      <c r="F463" s="105">
        <f t="shared" si="29"/>
        <v>0</v>
      </c>
      <c r="G463" s="105">
        <f t="shared" si="30"/>
        <v>0</v>
      </c>
      <c r="H463" s="106" t="str">
        <f t="shared" si="31"/>
        <v/>
      </c>
      <c r="I463" s="107" t="str">
        <f>IF(H463="","",IF(H463&gt;BEHEER!$B$9,BEHEER!$C$9,IF(DEELNEMERSLIJST!H463&gt;=BEHEER!$B$7,BEHEER!$C$8,BEHEER!$C$7)))</f>
        <v/>
      </c>
      <c r="J463" s="108" t="str">
        <f t="shared" si="32"/>
        <v/>
      </c>
    </row>
    <row r="464" spans="1:10" x14ac:dyDescent="0.35">
      <c r="A464" s="96"/>
      <c r="B464" s="96"/>
      <c r="C464" s="97"/>
      <c r="D464" s="98"/>
      <c r="E464" s="98"/>
      <c r="F464" s="105">
        <f t="shared" si="29"/>
        <v>0</v>
      </c>
      <c r="G464" s="105">
        <f t="shared" si="30"/>
        <v>0</v>
      </c>
      <c r="H464" s="106" t="str">
        <f t="shared" si="31"/>
        <v/>
      </c>
      <c r="I464" s="107" t="str">
        <f>IF(H464="","",IF(H464&gt;BEHEER!$B$9,BEHEER!$C$9,IF(DEELNEMERSLIJST!H464&gt;=BEHEER!$B$7,BEHEER!$C$8,BEHEER!$C$7)))</f>
        <v/>
      </c>
      <c r="J464" s="108" t="str">
        <f t="shared" si="32"/>
        <v/>
      </c>
    </row>
    <row r="465" spans="1:10" x14ac:dyDescent="0.35">
      <c r="A465" s="96"/>
      <c r="B465" s="96"/>
      <c r="C465" s="97"/>
      <c r="D465" s="98"/>
      <c r="E465" s="98"/>
      <c r="F465" s="105">
        <f t="shared" si="29"/>
        <v>0</v>
      </c>
      <c r="G465" s="105">
        <f t="shared" si="30"/>
        <v>0</v>
      </c>
      <c r="H465" s="106" t="str">
        <f t="shared" si="31"/>
        <v/>
      </c>
      <c r="I465" s="107" t="str">
        <f>IF(H465="","",IF(H465&gt;BEHEER!$B$9,BEHEER!$C$9,IF(DEELNEMERSLIJST!H465&gt;=BEHEER!$B$7,BEHEER!$C$8,BEHEER!$C$7)))</f>
        <v/>
      </c>
      <c r="J465" s="108" t="str">
        <f t="shared" si="32"/>
        <v/>
      </c>
    </row>
    <row r="466" spans="1:10" x14ac:dyDescent="0.35">
      <c r="A466" s="96"/>
      <c r="B466" s="96"/>
      <c r="C466" s="97"/>
      <c r="D466" s="98"/>
      <c r="E466" s="98"/>
      <c r="F466" s="105">
        <f t="shared" si="29"/>
        <v>0</v>
      </c>
      <c r="G466" s="105">
        <f t="shared" si="30"/>
        <v>0</v>
      </c>
      <c r="H466" s="106" t="str">
        <f t="shared" si="31"/>
        <v/>
      </c>
      <c r="I466" s="107" t="str">
        <f>IF(H466="","",IF(H466&gt;BEHEER!$B$9,BEHEER!$C$9,IF(DEELNEMERSLIJST!H466&gt;=BEHEER!$B$7,BEHEER!$C$8,BEHEER!$C$7)))</f>
        <v/>
      </c>
      <c r="J466" s="108" t="str">
        <f t="shared" si="32"/>
        <v/>
      </c>
    </row>
    <row r="467" spans="1:10" x14ac:dyDescent="0.35">
      <c r="A467" s="96"/>
      <c r="B467" s="96"/>
      <c r="C467" s="97"/>
      <c r="D467" s="98"/>
      <c r="E467" s="98"/>
      <c r="F467" s="105">
        <f t="shared" si="29"/>
        <v>0</v>
      </c>
      <c r="G467" s="105">
        <f t="shared" si="30"/>
        <v>0</v>
      </c>
      <c r="H467" s="106" t="str">
        <f t="shared" si="31"/>
        <v/>
      </c>
      <c r="I467" s="107" t="str">
        <f>IF(H467="","",IF(H467&gt;BEHEER!$B$9,BEHEER!$C$9,IF(DEELNEMERSLIJST!H467&gt;=BEHEER!$B$7,BEHEER!$C$8,BEHEER!$C$7)))</f>
        <v/>
      </c>
      <c r="J467" s="108" t="str">
        <f t="shared" si="32"/>
        <v/>
      </c>
    </row>
    <row r="468" spans="1:10" x14ac:dyDescent="0.35">
      <c r="A468" s="96"/>
      <c r="B468" s="96"/>
      <c r="C468" s="97"/>
      <c r="D468" s="98"/>
      <c r="E468" s="98"/>
      <c r="F468" s="105">
        <f t="shared" si="29"/>
        <v>0</v>
      </c>
      <c r="G468" s="105">
        <f t="shared" si="30"/>
        <v>0</v>
      </c>
      <c r="H468" s="106" t="str">
        <f t="shared" si="31"/>
        <v/>
      </c>
      <c r="I468" s="107" t="str">
        <f>IF(H468="","",IF(H468&gt;BEHEER!$B$9,BEHEER!$C$9,IF(DEELNEMERSLIJST!H468&gt;=BEHEER!$B$7,BEHEER!$C$8,BEHEER!$C$7)))</f>
        <v/>
      </c>
      <c r="J468" s="108" t="str">
        <f t="shared" si="32"/>
        <v/>
      </c>
    </row>
    <row r="469" spans="1:10" x14ac:dyDescent="0.35">
      <c r="A469" s="96"/>
      <c r="B469" s="96"/>
      <c r="C469" s="97"/>
      <c r="D469" s="98"/>
      <c r="E469" s="98"/>
      <c r="F469" s="105">
        <f t="shared" si="29"/>
        <v>0</v>
      </c>
      <c r="G469" s="105">
        <f t="shared" si="30"/>
        <v>0</v>
      </c>
      <c r="H469" s="106" t="str">
        <f t="shared" si="31"/>
        <v/>
      </c>
      <c r="I469" s="107" t="str">
        <f>IF(H469="","",IF(H469&gt;BEHEER!$B$9,BEHEER!$C$9,IF(DEELNEMERSLIJST!H469&gt;=BEHEER!$B$7,BEHEER!$C$8,BEHEER!$C$7)))</f>
        <v/>
      </c>
      <c r="J469" s="108" t="str">
        <f t="shared" si="32"/>
        <v/>
      </c>
    </row>
    <row r="470" spans="1:10" x14ac:dyDescent="0.35">
      <c r="A470" s="96"/>
      <c r="B470" s="96"/>
      <c r="C470" s="97"/>
      <c r="D470" s="98"/>
      <c r="E470" s="98"/>
      <c r="F470" s="105">
        <f t="shared" si="29"/>
        <v>0</v>
      </c>
      <c r="G470" s="105">
        <f t="shared" si="30"/>
        <v>0</v>
      </c>
      <c r="H470" s="106" t="str">
        <f t="shared" si="31"/>
        <v/>
      </c>
      <c r="I470" s="107" t="str">
        <f>IF(H470="","",IF(H470&gt;BEHEER!$B$9,BEHEER!$C$9,IF(DEELNEMERSLIJST!H470&gt;=BEHEER!$B$7,BEHEER!$C$8,BEHEER!$C$7)))</f>
        <v/>
      </c>
      <c r="J470" s="108" t="str">
        <f t="shared" si="32"/>
        <v/>
      </c>
    </row>
    <row r="471" spans="1:10" x14ac:dyDescent="0.35">
      <c r="A471" s="96"/>
      <c r="B471" s="96"/>
      <c r="C471" s="97"/>
      <c r="D471" s="98"/>
      <c r="E471" s="98"/>
      <c r="F471" s="105">
        <f t="shared" si="29"/>
        <v>0</v>
      </c>
      <c r="G471" s="105">
        <f t="shared" si="30"/>
        <v>0</v>
      </c>
      <c r="H471" s="106" t="str">
        <f t="shared" si="31"/>
        <v/>
      </c>
      <c r="I471" s="107" t="str">
        <f>IF(H471="","",IF(H471&gt;BEHEER!$B$9,BEHEER!$C$9,IF(DEELNEMERSLIJST!H471&gt;=BEHEER!$B$7,BEHEER!$C$8,BEHEER!$C$7)))</f>
        <v/>
      </c>
      <c r="J471" s="108" t="str">
        <f t="shared" si="32"/>
        <v/>
      </c>
    </row>
    <row r="472" spans="1:10" x14ac:dyDescent="0.35">
      <c r="A472" s="96"/>
      <c r="B472" s="96"/>
      <c r="C472" s="97"/>
      <c r="D472" s="98"/>
      <c r="E472" s="98"/>
      <c r="F472" s="105">
        <f t="shared" si="29"/>
        <v>0</v>
      </c>
      <c r="G472" s="105">
        <f t="shared" si="30"/>
        <v>0</v>
      </c>
      <c r="H472" s="106" t="str">
        <f t="shared" si="31"/>
        <v/>
      </c>
      <c r="I472" s="107" t="str">
        <f>IF(H472="","",IF(H472&gt;BEHEER!$B$9,BEHEER!$C$9,IF(DEELNEMERSLIJST!H472&gt;=BEHEER!$B$7,BEHEER!$C$8,BEHEER!$C$7)))</f>
        <v/>
      </c>
      <c r="J472" s="108" t="str">
        <f t="shared" si="32"/>
        <v/>
      </c>
    </row>
    <row r="473" spans="1:10" x14ac:dyDescent="0.35">
      <c r="A473" s="96"/>
      <c r="B473" s="96"/>
      <c r="C473" s="97"/>
      <c r="D473" s="98"/>
      <c r="E473" s="98"/>
      <c r="F473" s="105">
        <f t="shared" si="29"/>
        <v>0</v>
      </c>
      <c r="G473" s="105">
        <f t="shared" si="30"/>
        <v>0</v>
      </c>
      <c r="H473" s="106" t="str">
        <f t="shared" si="31"/>
        <v/>
      </c>
      <c r="I473" s="107" t="str">
        <f>IF(H473="","",IF(H473&gt;BEHEER!$B$9,BEHEER!$C$9,IF(DEELNEMERSLIJST!H473&gt;=BEHEER!$B$7,BEHEER!$C$8,BEHEER!$C$7)))</f>
        <v/>
      </c>
      <c r="J473" s="108" t="str">
        <f t="shared" si="32"/>
        <v/>
      </c>
    </row>
    <row r="474" spans="1:10" x14ac:dyDescent="0.35">
      <c r="A474" s="96"/>
      <c r="B474" s="96"/>
      <c r="C474" s="97"/>
      <c r="D474" s="98"/>
      <c r="E474" s="98"/>
      <c r="F474" s="105">
        <f t="shared" si="29"/>
        <v>0</v>
      </c>
      <c r="G474" s="105">
        <f t="shared" si="30"/>
        <v>0</v>
      </c>
      <c r="H474" s="106" t="str">
        <f t="shared" si="31"/>
        <v/>
      </c>
      <c r="I474" s="107" t="str">
        <f>IF(H474="","",IF(H474&gt;BEHEER!$B$9,BEHEER!$C$9,IF(DEELNEMERSLIJST!H474&gt;=BEHEER!$B$7,BEHEER!$C$8,BEHEER!$C$7)))</f>
        <v/>
      </c>
      <c r="J474" s="108" t="str">
        <f t="shared" si="32"/>
        <v/>
      </c>
    </row>
    <row r="475" spans="1:10" x14ac:dyDescent="0.35">
      <c r="A475" s="96"/>
      <c r="B475" s="96"/>
      <c r="C475" s="97"/>
      <c r="D475" s="98"/>
      <c r="E475" s="98"/>
      <c r="F475" s="105">
        <f t="shared" si="29"/>
        <v>0</v>
      </c>
      <c r="G475" s="105">
        <f t="shared" si="30"/>
        <v>0</v>
      </c>
      <c r="H475" s="106" t="str">
        <f t="shared" si="31"/>
        <v/>
      </c>
      <c r="I475" s="107" t="str">
        <f>IF(H475="","",IF(H475&gt;BEHEER!$B$9,BEHEER!$C$9,IF(DEELNEMERSLIJST!H475&gt;=BEHEER!$B$7,BEHEER!$C$8,BEHEER!$C$7)))</f>
        <v/>
      </c>
      <c r="J475" s="108" t="str">
        <f t="shared" si="32"/>
        <v/>
      </c>
    </row>
    <row r="476" spans="1:10" x14ac:dyDescent="0.35">
      <c r="A476" s="96"/>
      <c r="B476" s="96"/>
      <c r="C476" s="97"/>
      <c r="D476" s="98"/>
      <c r="E476" s="98"/>
      <c r="F476" s="105">
        <f t="shared" si="29"/>
        <v>0</v>
      </c>
      <c r="G476" s="105">
        <f t="shared" si="30"/>
        <v>0</v>
      </c>
      <c r="H476" s="106" t="str">
        <f t="shared" si="31"/>
        <v/>
      </c>
      <c r="I476" s="107" t="str">
        <f>IF(H476="","",IF(H476&gt;BEHEER!$B$9,BEHEER!$C$9,IF(DEELNEMERSLIJST!H476&gt;=BEHEER!$B$7,BEHEER!$C$8,BEHEER!$C$7)))</f>
        <v/>
      </c>
      <c r="J476" s="108" t="str">
        <f t="shared" si="32"/>
        <v/>
      </c>
    </row>
    <row r="477" spans="1:10" x14ac:dyDescent="0.35">
      <c r="A477" s="96"/>
      <c r="B477" s="96"/>
      <c r="C477" s="97"/>
      <c r="D477" s="98"/>
      <c r="E477" s="98"/>
      <c r="F477" s="105">
        <f t="shared" si="29"/>
        <v>0</v>
      </c>
      <c r="G477" s="105">
        <f t="shared" si="30"/>
        <v>0</v>
      </c>
      <c r="H477" s="106" t="str">
        <f t="shared" si="31"/>
        <v/>
      </c>
      <c r="I477" s="107" t="str">
        <f>IF(H477="","",IF(H477&gt;BEHEER!$B$9,BEHEER!$C$9,IF(DEELNEMERSLIJST!H477&gt;=BEHEER!$B$7,BEHEER!$C$8,BEHEER!$C$7)))</f>
        <v/>
      </c>
      <c r="J477" s="108" t="str">
        <f t="shared" si="32"/>
        <v/>
      </c>
    </row>
    <row r="478" spans="1:10" x14ac:dyDescent="0.35">
      <c r="A478" s="96"/>
      <c r="B478" s="96"/>
      <c r="C478" s="97"/>
      <c r="D478" s="98"/>
      <c r="E478" s="98"/>
      <c r="F478" s="105">
        <f t="shared" si="29"/>
        <v>0</v>
      </c>
      <c r="G478" s="105">
        <f t="shared" si="30"/>
        <v>0</v>
      </c>
      <c r="H478" s="106" t="str">
        <f t="shared" si="31"/>
        <v/>
      </c>
      <c r="I478" s="107" t="str">
        <f>IF(H478="","",IF(H478&gt;BEHEER!$B$9,BEHEER!$C$9,IF(DEELNEMERSLIJST!H478&gt;=BEHEER!$B$7,BEHEER!$C$8,BEHEER!$C$7)))</f>
        <v/>
      </c>
      <c r="J478" s="108" t="str">
        <f t="shared" si="32"/>
        <v/>
      </c>
    </row>
    <row r="479" spans="1:10" x14ac:dyDescent="0.35">
      <c r="A479" s="96"/>
      <c r="B479" s="96"/>
      <c r="C479" s="97"/>
      <c r="D479" s="98"/>
      <c r="E479" s="98"/>
      <c r="F479" s="105">
        <f t="shared" si="29"/>
        <v>0</v>
      </c>
      <c r="G479" s="105">
        <f t="shared" si="30"/>
        <v>0</v>
      </c>
      <c r="H479" s="106" t="str">
        <f t="shared" si="31"/>
        <v/>
      </c>
      <c r="I479" s="107" t="str">
        <f>IF(H479="","",IF(H479&gt;BEHEER!$B$9,BEHEER!$C$9,IF(DEELNEMERSLIJST!H479&gt;=BEHEER!$B$7,BEHEER!$C$8,BEHEER!$C$7)))</f>
        <v/>
      </c>
      <c r="J479" s="108" t="str">
        <f t="shared" si="32"/>
        <v/>
      </c>
    </row>
    <row r="480" spans="1:10" x14ac:dyDescent="0.35">
      <c r="A480" s="96"/>
      <c r="B480" s="96"/>
      <c r="C480" s="97"/>
      <c r="D480" s="98"/>
      <c r="E480" s="98"/>
      <c r="F480" s="105">
        <f t="shared" si="29"/>
        <v>0</v>
      </c>
      <c r="G480" s="105">
        <f t="shared" si="30"/>
        <v>0</v>
      </c>
      <c r="H480" s="106" t="str">
        <f t="shared" si="31"/>
        <v/>
      </c>
      <c r="I480" s="107" t="str">
        <f>IF(H480="","",IF(H480&gt;BEHEER!$B$9,BEHEER!$C$9,IF(DEELNEMERSLIJST!H480&gt;=BEHEER!$B$7,BEHEER!$C$8,BEHEER!$C$7)))</f>
        <v/>
      </c>
      <c r="J480" s="108" t="str">
        <f t="shared" si="32"/>
        <v/>
      </c>
    </row>
    <row r="481" spans="1:10" x14ac:dyDescent="0.35">
      <c r="A481" s="96"/>
      <c r="B481" s="96"/>
      <c r="C481" s="97"/>
      <c r="D481" s="98"/>
      <c r="E481" s="98"/>
      <c r="F481" s="105">
        <f t="shared" si="29"/>
        <v>0</v>
      </c>
      <c r="G481" s="105">
        <f t="shared" si="30"/>
        <v>0</v>
      </c>
      <c r="H481" s="106" t="str">
        <f t="shared" si="31"/>
        <v/>
      </c>
      <c r="I481" s="107" t="str">
        <f>IF(H481="","",IF(H481&gt;BEHEER!$B$9,BEHEER!$C$9,IF(DEELNEMERSLIJST!H481&gt;=BEHEER!$B$7,BEHEER!$C$8,BEHEER!$C$7)))</f>
        <v/>
      </c>
      <c r="J481" s="108" t="str">
        <f t="shared" si="32"/>
        <v/>
      </c>
    </row>
    <row r="482" spans="1:10" x14ac:dyDescent="0.35">
      <c r="A482" s="96"/>
      <c r="B482" s="96"/>
      <c r="C482" s="97"/>
      <c r="D482" s="98"/>
      <c r="E482" s="98"/>
      <c r="F482" s="105">
        <f t="shared" si="29"/>
        <v>0</v>
      </c>
      <c r="G482" s="105">
        <f t="shared" si="30"/>
        <v>0</v>
      </c>
      <c r="H482" s="106" t="str">
        <f t="shared" si="31"/>
        <v/>
      </c>
      <c r="I482" s="107" t="str">
        <f>IF(H482="","",IF(H482&gt;BEHEER!$B$9,BEHEER!$C$9,IF(DEELNEMERSLIJST!H482&gt;=BEHEER!$B$7,BEHEER!$C$8,BEHEER!$C$7)))</f>
        <v/>
      </c>
      <c r="J482" s="108" t="str">
        <f t="shared" si="32"/>
        <v/>
      </c>
    </row>
    <row r="483" spans="1:10" x14ac:dyDescent="0.35">
      <c r="A483" s="96"/>
      <c r="B483" s="96"/>
      <c r="C483" s="97"/>
      <c r="D483" s="98"/>
      <c r="E483" s="98"/>
      <c r="F483" s="105">
        <f t="shared" si="29"/>
        <v>0</v>
      </c>
      <c r="G483" s="105">
        <f t="shared" si="30"/>
        <v>0</v>
      </c>
      <c r="H483" s="106" t="str">
        <f t="shared" si="31"/>
        <v/>
      </c>
      <c r="I483" s="107" t="str">
        <f>IF(H483="","",IF(H483&gt;BEHEER!$B$9,BEHEER!$C$9,IF(DEELNEMERSLIJST!H483&gt;=BEHEER!$B$7,BEHEER!$C$8,BEHEER!$C$7)))</f>
        <v/>
      </c>
      <c r="J483" s="108" t="str">
        <f t="shared" si="32"/>
        <v/>
      </c>
    </row>
    <row r="484" spans="1:10" x14ac:dyDescent="0.35">
      <c r="A484" s="96"/>
      <c r="B484" s="96"/>
      <c r="C484" s="97"/>
      <c r="D484" s="98"/>
      <c r="E484" s="98"/>
      <c r="F484" s="105">
        <f t="shared" si="29"/>
        <v>0</v>
      </c>
      <c r="G484" s="105">
        <f t="shared" si="30"/>
        <v>0</v>
      </c>
      <c r="H484" s="106" t="str">
        <f t="shared" si="31"/>
        <v/>
      </c>
      <c r="I484" s="107" t="str">
        <f>IF(H484="","",IF(H484&gt;BEHEER!$B$9,BEHEER!$C$9,IF(DEELNEMERSLIJST!H484&gt;=BEHEER!$B$7,BEHEER!$C$8,BEHEER!$C$7)))</f>
        <v/>
      </c>
      <c r="J484" s="108" t="str">
        <f t="shared" si="32"/>
        <v/>
      </c>
    </row>
    <row r="485" spans="1:10" x14ac:dyDescent="0.35">
      <c r="A485" s="96"/>
      <c r="B485" s="96"/>
      <c r="C485" s="97"/>
      <c r="D485" s="98"/>
      <c r="E485" s="98"/>
      <c r="F485" s="105">
        <f t="shared" si="29"/>
        <v>0</v>
      </c>
      <c r="G485" s="105">
        <f t="shared" si="30"/>
        <v>0</v>
      </c>
      <c r="H485" s="106" t="str">
        <f t="shared" si="31"/>
        <v/>
      </c>
      <c r="I485" s="107" t="str">
        <f>IF(H485="","",IF(H485&gt;BEHEER!$B$9,BEHEER!$C$9,IF(DEELNEMERSLIJST!H485&gt;=BEHEER!$B$7,BEHEER!$C$8,BEHEER!$C$7)))</f>
        <v/>
      </c>
      <c r="J485" s="108" t="str">
        <f t="shared" si="32"/>
        <v/>
      </c>
    </row>
    <row r="486" spans="1:10" x14ac:dyDescent="0.35">
      <c r="A486" s="96"/>
      <c r="B486" s="96"/>
      <c r="C486" s="97"/>
      <c r="D486" s="98"/>
      <c r="E486" s="98"/>
      <c r="F486" s="105">
        <f t="shared" ref="F486:F500" si="33">D486</f>
        <v>0</v>
      </c>
      <c r="G486" s="105">
        <f t="shared" ref="G486:G500" si="34">E486</f>
        <v>0</v>
      </c>
      <c r="H486" s="106" t="str">
        <f t="shared" ref="H486:H500" si="35">IFERROR(IF(G486&lt;=F486,G486/F486,""),"")</f>
        <v/>
      </c>
      <c r="I486" s="107" t="str">
        <f>IF(H486="","",IF(H486&gt;BEHEER!$B$9,BEHEER!$C$9,IF(DEELNEMERSLIJST!H486&gt;=BEHEER!$B$7,BEHEER!$C$8,BEHEER!$C$7)))</f>
        <v/>
      </c>
      <c r="J486" s="108" t="str">
        <f t="shared" ref="J486:J500" si="36">IFERROR(F486*I486*4,"")</f>
        <v/>
      </c>
    </row>
    <row r="487" spans="1:10" x14ac:dyDescent="0.35">
      <c r="A487" s="96"/>
      <c r="B487" s="96"/>
      <c r="C487" s="97"/>
      <c r="D487" s="98"/>
      <c r="E487" s="98"/>
      <c r="F487" s="105">
        <f t="shared" si="33"/>
        <v>0</v>
      </c>
      <c r="G487" s="105">
        <f t="shared" si="34"/>
        <v>0</v>
      </c>
      <c r="H487" s="106" t="str">
        <f t="shared" si="35"/>
        <v/>
      </c>
      <c r="I487" s="107" t="str">
        <f>IF(H487="","",IF(H487&gt;BEHEER!$B$9,BEHEER!$C$9,IF(DEELNEMERSLIJST!H487&gt;=BEHEER!$B$7,BEHEER!$C$8,BEHEER!$C$7)))</f>
        <v/>
      </c>
      <c r="J487" s="108" t="str">
        <f t="shared" si="36"/>
        <v/>
      </c>
    </row>
    <row r="488" spans="1:10" x14ac:dyDescent="0.35">
      <c r="A488" s="96"/>
      <c r="B488" s="96"/>
      <c r="C488" s="97"/>
      <c r="D488" s="98"/>
      <c r="E488" s="98"/>
      <c r="F488" s="105">
        <f t="shared" si="33"/>
        <v>0</v>
      </c>
      <c r="G488" s="105">
        <f t="shared" si="34"/>
        <v>0</v>
      </c>
      <c r="H488" s="106" t="str">
        <f t="shared" si="35"/>
        <v/>
      </c>
      <c r="I488" s="107" t="str">
        <f>IF(H488="","",IF(H488&gt;BEHEER!$B$9,BEHEER!$C$9,IF(DEELNEMERSLIJST!H488&gt;=BEHEER!$B$7,BEHEER!$C$8,BEHEER!$C$7)))</f>
        <v/>
      </c>
      <c r="J488" s="108" t="str">
        <f t="shared" si="36"/>
        <v/>
      </c>
    </row>
    <row r="489" spans="1:10" x14ac:dyDescent="0.35">
      <c r="A489" s="96"/>
      <c r="B489" s="96"/>
      <c r="C489" s="97"/>
      <c r="D489" s="98"/>
      <c r="E489" s="98"/>
      <c r="F489" s="105">
        <f t="shared" si="33"/>
        <v>0</v>
      </c>
      <c r="G489" s="105">
        <f t="shared" si="34"/>
        <v>0</v>
      </c>
      <c r="H489" s="106" t="str">
        <f t="shared" si="35"/>
        <v/>
      </c>
      <c r="I489" s="107" t="str">
        <f>IF(H489="","",IF(H489&gt;BEHEER!$B$9,BEHEER!$C$9,IF(DEELNEMERSLIJST!H489&gt;=BEHEER!$B$7,BEHEER!$C$8,BEHEER!$C$7)))</f>
        <v/>
      </c>
      <c r="J489" s="108" t="str">
        <f t="shared" si="36"/>
        <v/>
      </c>
    </row>
    <row r="490" spans="1:10" x14ac:dyDescent="0.35">
      <c r="A490" s="96"/>
      <c r="B490" s="96"/>
      <c r="C490" s="97"/>
      <c r="D490" s="98"/>
      <c r="E490" s="98"/>
      <c r="F490" s="105">
        <f t="shared" si="33"/>
        <v>0</v>
      </c>
      <c r="G490" s="105">
        <f t="shared" si="34"/>
        <v>0</v>
      </c>
      <c r="H490" s="106" t="str">
        <f t="shared" si="35"/>
        <v/>
      </c>
      <c r="I490" s="107" t="str">
        <f>IF(H490="","",IF(H490&gt;BEHEER!$B$9,BEHEER!$C$9,IF(DEELNEMERSLIJST!H490&gt;=BEHEER!$B$7,BEHEER!$C$8,BEHEER!$C$7)))</f>
        <v/>
      </c>
      <c r="J490" s="108" t="str">
        <f t="shared" si="36"/>
        <v/>
      </c>
    </row>
    <row r="491" spans="1:10" x14ac:dyDescent="0.35">
      <c r="A491" s="96"/>
      <c r="B491" s="96"/>
      <c r="C491" s="97"/>
      <c r="D491" s="98"/>
      <c r="E491" s="98"/>
      <c r="F491" s="105">
        <f t="shared" si="33"/>
        <v>0</v>
      </c>
      <c r="G491" s="105">
        <f t="shared" si="34"/>
        <v>0</v>
      </c>
      <c r="H491" s="106" t="str">
        <f t="shared" si="35"/>
        <v/>
      </c>
      <c r="I491" s="107" t="str">
        <f>IF(H491="","",IF(H491&gt;BEHEER!$B$9,BEHEER!$C$9,IF(DEELNEMERSLIJST!H491&gt;=BEHEER!$B$7,BEHEER!$C$8,BEHEER!$C$7)))</f>
        <v/>
      </c>
      <c r="J491" s="108" t="str">
        <f t="shared" si="36"/>
        <v/>
      </c>
    </row>
    <row r="492" spans="1:10" x14ac:dyDescent="0.35">
      <c r="A492" s="96"/>
      <c r="B492" s="96"/>
      <c r="C492" s="97"/>
      <c r="D492" s="98"/>
      <c r="E492" s="98"/>
      <c r="F492" s="105">
        <f t="shared" si="33"/>
        <v>0</v>
      </c>
      <c r="G492" s="105">
        <f t="shared" si="34"/>
        <v>0</v>
      </c>
      <c r="H492" s="106" t="str">
        <f t="shared" si="35"/>
        <v/>
      </c>
      <c r="I492" s="107" t="str">
        <f>IF(H492="","",IF(H492&gt;BEHEER!$B$9,BEHEER!$C$9,IF(DEELNEMERSLIJST!H492&gt;=BEHEER!$B$7,BEHEER!$C$8,BEHEER!$C$7)))</f>
        <v/>
      </c>
      <c r="J492" s="108" t="str">
        <f t="shared" si="36"/>
        <v/>
      </c>
    </row>
    <row r="493" spans="1:10" x14ac:dyDescent="0.35">
      <c r="A493" s="96"/>
      <c r="B493" s="96"/>
      <c r="C493" s="97"/>
      <c r="D493" s="98"/>
      <c r="E493" s="98"/>
      <c r="F493" s="105">
        <f t="shared" si="33"/>
        <v>0</v>
      </c>
      <c r="G493" s="105">
        <f t="shared" si="34"/>
        <v>0</v>
      </c>
      <c r="H493" s="106" t="str">
        <f t="shared" si="35"/>
        <v/>
      </c>
      <c r="I493" s="107" t="str">
        <f>IF(H493="","",IF(H493&gt;BEHEER!$B$9,BEHEER!$C$9,IF(DEELNEMERSLIJST!H493&gt;=BEHEER!$B$7,BEHEER!$C$8,BEHEER!$C$7)))</f>
        <v/>
      </c>
      <c r="J493" s="108" t="str">
        <f t="shared" si="36"/>
        <v/>
      </c>
    </row>
    <row r="494" spans="1:10" x14ac:dyDescent="0.35">
      <c r="A494" s="96"/>
      <c r="B494" s="96"/>
      <c r="C494" s="97"/>
      <c r="D494" s="98"/>
      <c r="E494" s="98"/>
      <c r="F494" s="105">
        <f t="shared" si="33"/>
        <v>0</v>
      </c>
      <c r="G494" s="105">
        <f t="shared" si="34"/>
        <v>0</v>
      </c>
      <c r="H494" s="106" t="str">
        <f t="shared" si="35"/>
        <v/>
      </c>
      <c r="I494" s="107" t="str">
        <f>IF(H494="","",IF(H494&gt;BEHEER!$B$9,BEHEER!$C$9,IF(DEELNEMERSLIJST!H494&gt;=BEHEER!$B$7,BEHEER!$C$8,BEHEER!$C$7)))</f>
        <v/>
      </c>
      <c r="J494" s="108" t="str">
        <f t="shared" si="36"/>
        <v/>
      </c>
    </row>
    <row r="495" spans="1:10" x14ac:dyDescent="0.35">
      <c r="A495" s="96"/>
      <c r="B495" s="96"/>
      <c r="C495" s="97"/>
      <c r="D495" s="98"/>
      <c r="E495" s="98"/>
      <c r="F495" s="105">
        <f t="shared" si="33"/>
        <v>0</v>
      </c>
      <c r="G495" s="105">
        <f t="shared" si="34"/>
        <v>0</v>
      </c>
      <c r="H495" s="106" t="str">
        <f t="shared" si="35"/>
        <v/>
      </c>
      <c r="I495" s="107" t="str">
        <f>IF(H495="","",IF(H495&gt;BEHEER!$B$9,BEHEER!$C$9,IF(DEELNEMERSLIJST!H495&gt;=BEHEER!$B$7,BEHEER!$C$8,BEHEER!$C$7)))</f>
        <v/>
      </c>
      <c r="J495" s="108" t="str">
        <f t="shared" si="36"/>
        <v/>
      </c>
    </row>
    <row r="496" spans="1:10" x14ac:dyDescent="0.35">
      <c r="A496" s="96"/>
      <c r="B496" s="96"/>
      <c r="C496" s="97"/>
      <c r="D496" s="98"/>
      <c r="E496" s="98"/>
      <c r="F496" s="105">
        <f t="shared" si="33"/>
        <v>0</v>
      </c>
      <c r="G496" s="105">
        <f t="shared" si="34"/>
        <v>0</v>
      </c>
      <c r="H496" s="106" t="str">
        <f t="shared" si="35"/>
        <v/>
      </c>
      <c r="I496" s="107" t="str">
        <f>IF(H496="","",IF(H496&gt;BEHEER!$B$9,BEHEER!$C$9,IF(DEELNEMERSLIJST!H496&gt;=BEHEER!$B$7,BEHEER!$C$8,BEHEER!$C$7)))</f>
        <v/>
      </c>
      <c r="J496" s="108" t="str">
        <f t="shared" si="36"/>
        <v/>
      </c>
    </row>
    <row r="497" spans="1:10" x14ac:dyDescent="0.35">
      <c r="A497" s="96"/>
      <c r="B497" s="96"/>
      <c r="C497" s="97"/>
      <c r="D497" s="98"/>
      <c r="E497" s="98"/>
      <c r="F497" s="105">
        <f t="shared" si="33"/>
        <v>0</v>
      </c>
      <c r="G497" s="105">
        <f t="shared" si="34"/>
        <v>0</v>
      </c>
      <c r="H497" s="106" t="str">
        <f t="shared" si="35"/>
        <v/>
      </c>
      <c r="I497" s="107" t="str">
        <f>IF(H497="","",IF(H497&gt;BEHEER!$B$9,BEHEER!$C$9,IF(DEELNEMERSLIJST!H497&gt;=BEHEER!$B$7,BEHEER!$C$8,BEHEER!$C$7)))</f>
        <v/>
      </c>
      <c r="J497" s="108" t="str">
        <f t="shared" si="36"/>
        <v/>
      </c>
    </row>
    <row r="498" spans="1:10" x14ac:dyDescent="0.35">
      <c r="A498" s="96"/>
      <c r="B498" s="96"/>
      <c r="C498" s="97"/>
      <c r="D498" s="98"/>
      <c r="E498" s="98"/>
      <c r="F498" s="105">
        <f t="shared" si="33"/>
        <v>0</v>
      </c>
      <c r="G498" s="105">
        <f t="shared" si="34"/>
        <v>0</v>
      </c>
      <c r="H498" s="106" t="str">
        <f t="shared" si="35"/>
        <v/>
      </c>
      <c r="I498" s="107" t="str">
        <f>IF(H498="","",IF(H498&gt;BEHEER!$B$9,BEHEER!$C$9,IF(DEELNEMERSLIJST!H498&gt;=BEHEER!$B$7,BEHEER!$C$8,BEHEER!$C$7)))</f>
        <v/>
      </c>
      <c r="J498" s="108" t="str">
        <f t="shared" si="36"/>
        <v/>
      </c>
    </row>
    <row r="499" spans="1:10" x14ac:dyDescent="0.35">
      <c r="A499" s="96"/>
      <c r="B499" s="96"/>
      <c r="C499" s="97"/>
      <c r="D499" s="98"/>
      <c r="E499" s="98"/>
      <c r="F499" s="105">
        <f t="shared" si="33"/>
        <v>0</v>
      </c>
      <c r="G499" s="105">
        <f t="shared" si="34"/>
        <v>0</v>
      </c>
      <c r="H499" s="106" t="str">
        <f t="shared" si="35"/>
        <v/>
      </c>
      <c r="I499" s="107" t="str">
        <f>IF(H499="","",IF(H499&gt;BEHEER!$B$9,BEHEER!$C$9,IF(DEELNEMERSLIJST!H499&gt;=BEHEER!$B$7,BEHEER!$C$8,BEHEER!$C$7)))</f>
        <v/>
      </c>
      <c r="J499" s="108" t="str">
        <f t="shared" si="36"/>
        <v/>
      </c>
    </row>
    <row r="500" spans="1:10" x14ac:dyDescent="0.35">
      <c r="A500" s="96"/>
      <c r="B500" s="96"/>
      <c r="C500" s="97"/>
      <c r="D500" s="98"/>
      <c r="E500" s="98"/>
      <c r="F500" s="105">
        <f t="shared" si="33"/>
        <v>0</v>
      </c>
      <c r="G500" s="105">
        <f t="shared" si="34"/>
        <v>0</v>
      </c>
      <c r="H500" s="106" t="str">
        <f t="shared" si="35"/>
        <v/>
      </c>
      <c r="I500" s="107" t="str">
        <f>IF(H500="","",IF(H500&gt;BEHEER!$B$9,BEHEER!$C$9,IF(DEELNEMERSLIJST!H500&gt;=BEHEER!$B$7,BEHEER!$C$8,BEHEER!$C$7)))</f>
        <v/>
      </c>
      <c r="J500" s="108" t="str">
        <f t="shared" si="36"/>
        <v/>
      </c>
    </row>
  </sheetData>
  <sheetProtection algorithmName="SHA-512" hashValue="g7UX6XvtY01kF3tU/Fc3yd1R4fo0xPFn8y/v77oHfliXAYKrH3s8jSiPALAIsAbzz45iki69oX+BsrFdgdQdnA==" saltValue="l/J8QjAbSQ8knkSoOlCOhQ==" spinCount="100000" sheet="1" objects="1" scenarios="1" formatCells="0"/>
  <conditionalFormatting sqref="J1:AC1 AE1:XFD3 H3:AC3 H4:XFD500 A501:XFD1048576 A2:AC2 A1:H1 A3:G500">
    <cfRule type="expression" dxfId="7" priority="3">
      <formula>CELL("bescherming",A1)=0</formula>
    </cfRule>
  </conditionalFormatting>
  <conditionalFormatting sqref="I1">
    <cfRule type="expression" dxfId="6" priority="2">
      <formula>CELL("bescherming",I1)=0</formula>
    </cfRule>
  </conditionalFormatting>
  <conditionalFormatting sqref="AA1:AA3">
    <cfRule type="expression" dxfId="5" priority="1">
      <formula>CELL("bescherming",AA1)=0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F9642-9B60-4C61-B96E-9B260F2D6360}">
  <sheetPr codeName="Blad5"/>
  <dimension ref="A1:AA500"/>
  <sheetViews>
    <sheetView zoomScaleNormal="100" workbookViewId="0">
      <selection activeCell="A2" sqref="A2"/>
    </sheetView>
  </sheetViews>
  <sheetFormatPr defaultColWidth="9.1796875" defaultRowHeight="12.5" x14ac:dyDescent="0.25"/>
  <cols>
    <col min="1" max="1" width="12.453125" style="83" bestFit="1" customWidth="1"/>
    <col min="2" max="2" width="52.7265625" style="83" customWidth="1"/>
    <col min="3" max="3" width="30.7265625" style="82" customWidth="1"/>
    <col min="4" max="16384" width="9.1796875" style="82"/>
  </cols>
  <sheetData>
    <row r="1" spans="1:27" ht="13" x14ac:dyDescent="0.3">
      <c r="A1" s="80" t="s">
        <v>50</v>
      </c>
      <c r="B1" s="4" t="s">
        <v>0</v>
      </c>
      <c r="C1" s="81" t="s">
        <v>84</v>
      </c>
      <c r="AA1" s="82" t="s">
        <v>3</v>
      </c>
    </row>
    <row r="2" spans="1:27" x14ac:dyDescent="0.25">
      <c r="A2" s="102"/>
      <c r="B2" s="103"/>
      <c r="C2" s="104" t="str">
        <f>IFERROR(IF(AND(A2&lt;&gt;"",B2&lt;&gt;""),AANVRAAG!$B$6-1,""),"Gelijk aan ingangsdatum wijziging.")</f>
        <v/>
      </c>
    </row>
    <row r="3" spans="1:27" x14ac:dyDescent="0.25">
      <c r="A3" s="102"/>
      <c r="B3" s="102"/>
      <c r="C3" s="104" t="str">
        <f>IFERROR(IF(AND(A3&lt;&gt;"",B3&lt;&gt;""),AANVRAAG!$B$6-1,""),"Gelijk aan ingangsdatum wijziging.")</f>
        <v/>
      </c>
      <c r="AA3" s="82" t="s">
        <v>12</v>
      </c>
    </row>
    <row r="4" spans="1:27" x14ac:dyDescent="0.25">
      <c r="A4" s="102"/>
      <c r="B4" s="102"/>
      <c r="C4" s="104" t="str">
        <f>IFERROR(IF(AND(A4&lt;&gt;"",B4&lt;&gt;""),AANVRAAG!$B$6-1,""),"Gelijk aan ingangsdatum wijziging.")</f>
        <v/>
      </c>
    </row>
    <row r="5" spans="1:27" x14ac:dyDescent="0.25">
      <c r="A5" s="102"/>
      <c r="B5" s="102"/>
      <c r="C5" s="104" t="str">
        <f>IFERROR(IF(AND(A5&lt;&gt;"",B5&lt;&gt;""),AANVRAAG!$B$6-1,""),"Gelijk aan ingangsdatum wijziging.")</f>
        <v/>
      </c>
    </row>
    <row r="6" spans="1:27" x14ac:dyDescent="0.25">
      <c r="A6" s="102"/>
      <c r="B6" s="102"/>
      <c r="C6" s="104" t="str">
        <f>IFERROR(IF(AND(A6&lt;&gt;"",B6&lt;&gt;""),AANVRAAG!$B$6-1,""),"Gelijk aan ingangsdatum wijziging.")</f>
        <v/>
      </c>
    </row>
    <row r="7" spans="1:27" x14ac:dyDescent="0.25">
      <c r="A7" s="102"/>
      <c r="B7" s="102"/>
      <c r="C7" s="104" t="str">
        <f>IFERROR(IF(AND(A7&lt;&gt;"",B7&lt;&gt;""),AANVRAAG!$B$6-1,""),"Gelijk aan ingangsdatum wijziging.")</f>
        <v/>
      </c>
    </row>
    <row r="8" spans="1:27" x14ac:dyDescent="0.25">
      <c r="A8" s="102"/>
      <c r="B8" s="102"/>
      <c r="C8" s="104" t="str">
        <f>IFERROR(IF(AND(A8&lt;&gt;"",B8&lt;&gt;""),AANVRAAG!$B$6-1,""),"Gelijk aan ingangsdatum wijziging.")</f>
        <v/>
      </c>
    </row>
    <row r="9" spans="1:27" x14ac:dyDescent="0.25">
      <c r="A9" s="102"/>
      <c r="B9" s="102"/>
      <c r="C9" s="104" t="str">
        <f>IFERROR(IF(AND(A9&lt;&gt;"",B9&lt;&gt;""),AANVRAAG!$B$6-1,""),"Gelijk aan ingangsdatum wijziging.")</f>
        <v/>
      </c>
    </row>
    <row r="10" spans="1:27" x14ac:dyDescent="0.25">
      <c r="A10" s="102"/>
      <c r="B10" s="102"/>
      <c r="C10" s="104" t="str">
        <f>IFERROR(IF(AND(A10&lt;&gt;"",B10&lt;&gt;""),AANVRAAG!$B$6-1,""),"Gelijk aan ingangsdatum wijziging.")</f>
        <v/>
      </c>
    </row>
    <row r="11" spans="1:27" x14ac:dyDescent="0.25">
      <c r="A11" s="102"/>
      <c r="B11" s="102"/>
      <c r="C11" s="104" t="str">
        <f>IFERROR(IF(AND(A11&lt;&gt;"",B11&lt;&gt;""),AANVRAAG!$B$6-1,""),"Gelijk aan ingangsdatum wijziging.")</f>
        <v/>
      </c>
    </row>
    <row r="12" spans="1:27" x14ac:dyDescent="0.25">
      <c r="A12" s="102"/>
      <c r="B12" s="102"/>
      <c r="C12" s="104" t="str">
        <f>IFERROR(IF(AND(A12&lt;&gt;"",B12&lt;&gt;""),AANVRAAG!$B$6-1,""),"Gelijk aan ingangsdatum wijziging.")</f>
        <v/>
      </c>
    </row>
    <row r="13" spans="1:27" x14ac:dyDescent="0.25">
      <c r="A13" s="102"/>
      <c r="B13" s="102"/>
      <c r="C13" s="104" t="str">
        <f>IFERROR(IF(AND(A13&lt;&gt;"",B13&lt;&gt;""),AANVRAAG!$B$6-1,""),"Gelijk aan ingangsdatum wijziging.")</f>
        <v/>
      </c>
    </row>
    <row r="14" spans="1:27" x14ac:dyDescent="0.25">
      <c r="A14" s="102"/>
      <c r="B14" s="102"/>
      <c r="C14" s="104" t="str">
        <f>IFERROR(IF(AND(A14&lt;&gt;"",B14&lt;&gt;""),AANVRAAG!$B$6-1,""),"Gelijk aan ingangsdatum wijziging.")</f>
        <v/>
      </c>
    </row>
    <row r="15" spans="1:27" x14ac:dyDescent="0.25">
      <c r="A15" s="102"/>
      <c r="B15" s="102"/>
      <c r="C15" s="104" t="str">
        <f>IFERROR(IF(AND(A15&lt;&gt;"",B15&lt;&gt;""),AANVRAAG!$B$6-1,""),"Gelijk aan ingangsdatum wijziging.")</f>
        <v/>
      </c>
    </row>
    <row r="16" spans="1:27" x14ac:dyDescent="0.25">
      <c r="A16" s="102"/>
      <c r="B16" s="102"/>
      <c r="C16" s="104" t="str">
        <f>IFERROR(IF(AND(A16&lt;&gt;"",B16&lt;&gt;""),AANVRAAG!$B$6-1,""),"Gelijk aan ingangsdatum wijziging.")</f>
        <v/>
      </c>
    </row>
    <row r="17" spans="1:3" x14ac:dyDescent="0.25">
      <c r="A17" s="102"/>
      <c r="B17" s="102"/>
      <c r="C17" s="104" t="str">
        <f>IFERROR(IF(AND(A17&lt;&gt;"",B17&lt;&gt;""),AANVRAAG!$B$6-1,""),"Gelijk aan ingangsdatum wijziging.")</f>
        <v/>
      </c>
    </row>
    <row r="18" spans="1:3" x14ac:dyDescent="0.25">
      <c r="A18" s="102"/>
      <c r="B18" s="102"/>
      <c r="C18" s="104" t="str">
        <f>IFERROR(IF(AND(A18&lt;&gt;"",B18&lt;&gt;""),AANVRAAG!$B$6-1,""),"Gelijk aan ingangsdatum wijziging.")</f>
        <v/>
      </c>
    </row>
    <row r="19" spans="1:3" x14ac:dyDescent="0.25">
      <c r="A19" s="102"/>
      <c r="B19" s="102"/>
      <c r="C19" s="104" t="str">
        <f>IFERROR(IF(AND(A19&lt;&gt;"",B19&lt;&gt;""),AANVRAAG!$B$6-1,""),"Gelijk aan ingangsdatum wijziging.")</f>
        <v/>
      </c>
    </row>
    <row r="20" spans="1:3" x14ac:dyDescent="0.25">
      <c r="A20" s="102"/>
      <c r="B20" s="102"/>
      <c r="C20" s="104" t="str">
        <f>IFERROR(IF(AND(A20&lt;&gt;"",B20&lt;&gt;""),AANVRAAG!$B$6-1,""),"Gelijk aan ingangsdatum wijziging.")</f>
        <v/>
      </c>
    </row>
    <row r="21" spans="1:3" x14ac:dyDescent="0.25">
      <c r="A21" s="102"/>
      <c r="B21" s="102"/>
      <c r="C21" s="104" t="str">
        <f>IFERROR(IF(AND(A21&lt;&gt;"",B21&lt;&gt;""),AANVRAAG!$B$6-1,""),"Gelijk aan ingangsdatum wijziging.")</f>
        <v/>
      </c>
    </row>
    <row r="22" spans="1:3" x14ac:dyDescent="0.25">
      <c r="A22" s="102"/>
      <c r="B22" s="102"/>
      <c r="C22" s="104" t="str">
        <f>IFERROR(IF(AND(A22&lt;&gt;"",B22&lt;&gt;""),AANVRAAG!$B$6-1,""),"Gelijk aan ingangsdatum wijziging.")</f>
        <v/>
      </c>
    </row>
    <row r="23" spans="1:3" x14ac:dyDescent="0.25">
      <c r="A23" s="102"/>
      <c r="B23" s="102"/>
      <c r="C23" s="104" t="str">
        <f>IFERROR(IF(AND(A23&lt;&gt;"",B23&lt;&gt;""),AANVRAAG!$B$6-1,""),"Gelijk aan ingangsdatum wijziging.")</f>
        <v/>
      </c>
    </row>
    <row r="24" spans="1:3" x14ac:dyDescent="0.25">
      <c r="A24" s="102"/>
      <c r="B24" s="102"/>
      <c r="C24" s="104" t="str">
        <f>IFERROR(IF(AND(A24&lt;&gt;"",B24&lt;&gt;""),AANVRAAG!$B$6-1,""),"Gelijk aan ingangsdatum wijziging.")</f>
        <v/>
      </c>
    </row>
    <row r="25" spans="1:3" x14ac:dyDescent="0.25">
      <c r="A25" s="102"/>
      <c r="B25" s="102"/>
      <c r="C25" s="104" t="str">
        <f>IFERROR(IF(AND(A25&lt;&gt;"",B25&lt;&gt;""),AANVRAAG!$B$6-1,""),"Gelijk aan ingangsdatum wijziging.")</f>
        <v/>
      </c>
    </row>
    <row r="26" spans="1:3" x14ac:dyDescent="0.25">
      <c r="A26" s="102"/>
      <c r="B26" s="102"/>
      <c r="C26" s="104" t="str">
        <f>IFERROR(IF(AND(A26&lt;&gt;"",B26&lt;&gt;""),AANVRAAG!$B$6-1,""),"Gelijk aan ingangsdatum wijziging.")</f>
        <v/>
      </c>
    </row>
    <row r="27" spans="1:3" x14ac:dyDescent="0.25">
      <c r="A27" s="102"/>
      <c r="B27" s="102"/>
      <c r="C27" s="104" t="str">
        <f>IFERROR(IF(AND(A27&lt;&gt;"",B27&lt;&gt;""),AANVRAAG!$B$6-1,""),"Gelijk aan ingangsdatum wijziging.")</f>
        <v/>
      </c>
    </row>
    <row r="28" spans="1:3" x14ac:dyDescent="0.25">
      <c r="A28" s="102"/>
      <c r="B28" s="102"/>
      <c r="C28" s="104" t="str">
        <f>IFERROR(IF(AND(A28&lt;&gt;"",B28&lt;&gt;""),AANVRAAG!$B$6-1,""),"Gelijk aan ingangsdatum wijziging.")</f>
        <v/>
      </c>
    </row>
    <row r="29" spans="1:3" x14ac:dyDescent="0.25">
      <c r="A29" s="102"/>
      <c r="B29" s="102"/>
      <c r="C29" s="104" t="str">
        <f>IFERROR(IF(AND(A29&lt;&gt;"",B29&lt;&gt;""),AANVRAAG!$B$6-1,""),"Gelijk aan ingangsdatum wijziging.")</f>
        <v/>
      </c>
    </row>
    <row r="30" spans="1:3" x14ac:dyDescent="0.25">
      <c r="A30" s="102"/>
      <c r="B30" s="102"/>
      <c r="C30" s="104" t="str">
        <f>IFERROR(IF(AND(A30&lt;&gt;"",B30&lt;&gt;""),AANVRAAG!$B$6-1,""),"Gelijk aan ingangsdatum wijziging.")</f>
        <v/>
      </c>
    </row>
    <row r="31" spans="1:3" x14ac:dyDescent="0.25">
      <c r="A31" s="102"/>
      <c r="B31" s="102"/>
      <c r="C31" s="104" t="str">
        <f>IFERROR(IF(AND(A31&lt;&gt;"",B31&lt;&gt;""),AANVRAAG!$B$6-1,""),"Gelijk aan ingangsdatum wijziging.")</f>
        <v/>
      </c>
    </row>
    <row r="32" spans="1:3" x14ac:dyDescent="0.25">
      <c r="A32" s="102"/>
      <c r="B32" s="102"/>
      <c r="C32" s="104" t="str">
        <f>IFERROR(IF(AND(A32&lt;&gt;"",B32&lt;&gt;""),AANVRAAG!$B$6-1,""),"Gelijk aan ingangsdatum wijziging.")</f>
        <v/>
      </c>
    </row>
    <row r="33" spans="1:3" x14ac:dyDescent="0.25">
      <c r="A33" s="102"/>
      <c r="B33" s="102"/>
      <c r="C33" s="104" t="str">
        <f>IFERROR(IF(AND(A33&lt;&gt;"",B33&lt;&gt;""),AANVRAAG!$B$6-1,""),"Gelijk aan ingangsdatum wijziging.")</f>
        <v/>
      </c>
    </row>
    <row r="34" spans="1:3" x14ac:dyDescent="0.25">
      <c r="A34" s="102"/>
      <c r="B34" s="102"/>
      <c r="C34" s="104" t="str">
        <f>IFERROR(IF(AND(A34&lt;&gt;"",B34&lt;&gt;""),AANVRAAG!$B$6-1,""),"Gelijk aan ingangsdatum wijziging.")</f>
        <v/>
      </c>
    </row>
    <row r="35" spans="1:3" x14ac:dyDescent="0.25">
      <c r="A35" s="102"/>
      <c r="B35" s="102"/>
      <c r="C35" s="104" t="str">
        <f>IFERROR(IF(AND(A35&lt;&gt;"",B35&lt;&gt;""),AANVRAAG!$B$6-1,""),"Gelijk aan ingangsdatum wijziging.")</f>
        <v/>
      </c>
    </row>
    <row r="36" spans="1:3" x14ac:dyDescent="0.25">
      <c r="A36" s="102"/>
      <c r="B36" s="102"/>
      <c r="C36" s="104" t="str">
        <f>IFERROR(IF(AND(A36&lt;&gt;"",B36&lt;&gt;""),AANVRAAG!$B$6-1,""),"Gelijk aan ingangsdatum wijziging.")</f>
        <v/>
      </c>
    </row>
    <row r="37" spans="1:3" x14ac:dyDescent="0.25">
      <c r="A37" s="102"/>
      <c r="B37" s="102"/>
      <c r="C37" s="104" t="str">
        <f>IFERROR(IF(AND(A37&lt;&gt;"",B37&lt;&gt;""),AANVRAAG!$B$6-1,""),"Gelijk aan ingangsdatum wijziging.")</f>
        <v/>
      </c>
    </row>
    <row r="38" spans="1:3" x14ac:dyDescent="0.25">
      <c r="A38" s="102"/>
      <c r="B38" s="102"/>
      <c r="C38" s="104" t="str">
        <f>IFERROR(IF(AND(A38&lt;&gt;"",B38&lt;&gt;""),AANVRAAG!$B$6-1,""),"Gelijk aan ingangsdatum wijziging.")</f>
        <v/>
      </c>
    </row>
    <row r="39" spans="1:3" x14ac:dyDescent="0.25">
      <c r="A39" s="102"/>
      <c r="B39" s="102"/>
      <c r="C39" s="104" t="str">
        <f>IFERROR(IF(AND(A39&lt;&gt;"",B39&lt;&gt;""),AANVRAAG!$B$6-1,""),"Gelijk aan ingangsdatum wijziging.")</f>
        <v/>
      </c>
    </row>
    <row r="40" spans="1:3" x14ac:dyDescent="0.25">
      <c r="A40" s="102"/>
      <c r="B40" s="102"/>
      <c r="C40" s="104" t="str">
        <f>IFERROR(IF(AND(A40&lt;&gt;"",B40&lt;&gt;""),AANVRAAG!$B$6-1,""),"Gelijk aan ingangsdatum wijziging.")</f>
        <v/>
      </c>
    </row>
    <row r="41" spans="1:3" x14ac:dyDescent="0.25">
      <c r="A41" s="102"/>
      <c r="B41" s="102"/>
      <c r="C41" s="104" t="str">
        <f>IFERROR(IF(AND(A41&lt;&gt;"",B41&lt;&gt;""),AANVRAAG!$B$6-1,""),"Gelijk aan ingangsdatum wijziging.")</f>
        <v/>
      </c>
    </row>
    <row r="42" spans="1:3" x14ac:dyDescent="0.25">
      <c r="A42" s="102"/>
      <c r="B42" s="102"/>
      <c r="C42" s="104" t="str">
        <f>IFERROR(IF(AND(A42&lt;&gt;"",B42&lt;&gt;""),AANVRAAG!$B$6-1,""),"Gelijk aan ingangsdatum wijziging.")</f>
        <v/>
      </c>
    </row>
    <row r="43" spans="1:3" x14ac:dyDescent="0.25">
      <c r="A43" s="102"/>
      <c r="B43" s="102"/>
      <c r="C43" s="104" t="str">
        <f>IFERROR(IF(AND(A43&lt;&gt;"",B43&lt;&gt;""),AANVRAAG!$B$6-1,""),"Gelijk aan ingangsdatum wijziging.")</f>
        <v/>
      </c>
    </row>
    <row r="44" spans="1:3" x14ac:dyDescent="0.25">
      <c r="A44" s="102"/>
      <c r="B44" s="102"/>
      <c r="C44" s="104" t="str">
        <f>IFERROR(IF(AND(A44&lt;&gt;"",B44&lt;&gt;""),AANVRAAG!$B$6-1,""),"Gelijk aan ingangsdatum wijziging.")</f>
        <v/>
      </c>
    </row>
    <row r="45" spans="1:3" x14ac:dyDescent="0.25">
      <c r="A45" s="102"/>
      <c r="B45" s="102"/>
      <c r="C45" s="104" t="str">
        <f>IFERROR(IF(AND(A45&lt;&gt;"",B45&lt;&gt;""),AANVRAAG!$B$6-1,""),"Gelijk aan ingangsdatum wijziging.")</f>
        <v/>
      </c>
    </row>
    <row r="46" spans="1:3" x14ac:dyDescent="0.25">
      <c r="A46" s="102"/>
      <c r="B46" s="102"/>
      <c r="C46" s="104" t="str">
        <f>IFERROR(IF(AND(A46&lt;&gt;"",B46&lt;&gt;""),AANVRAAG!$B$6-1,""),"Gelijk aan ingangsdatum wijziging.")</f>
        <v/>
      </c>
    </row>
    <row r="47" spans="1:3" x14ac:dyDescent="0.25">
      <c r="A47" s="102"/>
      <c r="B47" s="102"/>
      <c r="C47" s="104" t="str">
        <f>IFERROR(IF(AND(A47&lt;&gt;"",B47&lt;&gt;""),AANVRAAG!$B$6-1,""),"Gelijk aan ingangsdatum wijziging.")</f>
        <v/>
      </c>
    </row>
    <row r="48" spans="1:3" x14ac:dyDescent="0.25">
      <c r="A48" s="102"/>
      <c r="B48" s="102"/>
      <c r="C48" s="104" t="str">
        <f>IFERROR(IF(AND(A48&lt;&gt;"",B48&lt;&gt;""),AANVRAAG!$B$6-1,""),"Gelijk aan ingangsdatum wijziging.")</f>
        <v/>
      </c>
    </row>
    <row r="49" spans="1:3" x14ac:dyDescent="0.25">
      <c r="A49" s="102"/>
      <c r="B49" s="102"/>
      <c r="C49" s="104" t="str">
        <f>IFERROR(IF(AND(A49&lt;&gt;"",B49&lt;&gt;""),AANVRAAG!$B$6-1,""),"Gelijk aan ingangsdatum wijziging.")</f>
        <v/>
      </c>
    </row>
    <row r="50" spans="1:3" x14ac:dyDescent="0.25">
      <c r="A50" s="102"/>
      <c r="B50" s="102"/>
      <c r="C50" s="104" t="str">
        <f>IFERROR(IF(AND(A50&lt;&gt;"",B50&lt;&gt;""),AANVRAAG!$B$6-1,""),"Gelijk aan ingangsdatum wijziging.")</f>
        <v/>
      </c>
    </row>
    <row r="51" spans="1:3" x14ac:dyDescent="0.25">
      <c r="A51" s="102"/>
      <c r="B51" s="102"/>
      <c r="C51" s="104" t="str">
        <f>IFERROR(IF(AND(A51&lt;&gt;"",B51&lt;&gt;""),AANVRAAG!$B$6-1,""),"Gelijk aan ingangsdatum wijziging.")</f>
        <v/>
      </c>
    </row>
    <row r="52" spans="1:3" x14ac:dyDescent="0.25">
      <c r="A52" s="102"/>
      <c r="B52" s="102"/>
      <c r="C52" s="104" t="str">
        <f>IFERROR(IF(AND(A52&lt;&gt;"",B52&lt;&gt;""),AANVRAAG!$B$6-1,""),"Gelijk aan ingangsdatum wijziging.")</f>
        <v/>
      </c>
    </row>
    <row r="53" spans="1:3" x14ac:dyDescent="0.25">
      <c r="A53" s="102"/>
      <c r="B53" s="102"/>
      <c r="C53" s="104" t="str">
        <f>IFERROR(IF(AND(A53&lt;&gt;"",B53&lt;&gt;""),AANVRAAG!$B$6-1,""),"Gelijk aan ingangsdatum wijziging.")</f>
        <v/>
      </c>
    </row>
    <row r="54" spans="1:3" x14ac:dyDescent="0.25">
      <c r="A54" s="102"/>
      <c r="B54" s="102"/>
      <c r="C54" s="104" t="str">
        <f>IFERROR(IF(AND(A54&lt;&gt;"",B54&lt;&gt;""),AANVRAAG!$B$6-1,""),"Gelijk aan ingangsdatum wijziging.")</f>
        <v/>
      </c>
    </row>
    <row r="55" spans="1:3" x14ac:dyDescent="0.25">
      <c r="A55" s="102"/>
      <c r="B55" s="102"/>
      <c r="C55" s="104" t="str">
        <f>IFERROR(IF(AND(A55&lt;&gt;"",B55&lt;&gt;""),AANVRAAG!$B$6-1,""),"Gelijk aan ingangsdatum wijziging.")</f>
        <v/>
      </c>
    </row>
    <row r="56" spans="1:3" x14ac:dyDescent="0.25">
      <c r="A56" s="102"/>
      <c r="B56" s="102"/>
      <c r="C56" s="104" t="str">
        <f>IFERROR(IF(AND(A56&lt;&gt;"",B56&lt;&gt;""),AANVRAAG!$B$6-1,""),"Gelijk aan ingangsdatum wijziging.")</f>
        <v/>
      </c>
    </row>
    <row r="57" spans="1:3" x14ac:dyDescent="0.25">
      <c r="A57" s="102"/>
      <c r="B57" s="102"/>
      <c r="C57" s="104" t="str">
        <f>IFERROR(IF(AND(A57&lt;&gt;"",B57&lt;&gt;""),AANVRAAG!$B$6-1,""),"Gelijk aan ingangsdatum wijziging.")</f>
        <v/>
      </c>
    </row>
    <row r="58" spans="1:3" x14ac:dyDescent="0.25">
      <c r="A58" s="102"/>
      <c r="B58" s="102"/>
      <c r="C58" s="104" t="str">
        <f>IFERROR(IF(AND(A58&lt;&gt;"",B58&lt;&gt;""),AANVRAAG!$B$6-1,""),"Gelijk aan ingangsdatum wijziging.")</f>
        <v/>
      </c>
    </row>
    <row r="59" spans="1:3" x14ac:dyDescent="0.25">
      <c r="A59" s="102"/>
      <c r="B59" s="102"/>
      <c r="C59" s="104" t="str">
        <f>IFERROR(IF(AND(A59&lt;&gt;"",B59&lt;&gt;""),AANVRAAG!$B$6-1,""),"Gelijk aan ingangsdatum wijziging.")</f>
        <v/>
      </c>
    </row>
    <row r="60" spans="1:3" x14ac:dyDescent="0.25">
      <c r="A60" s="102"/>
      <c r="B60" s="102"/>
      <c r="C60" s="104" t="str">
        <f>IFERROR(IF(AND(A60&lt;&gt;"",B60&lt;&gt;""),AANVRAAG!$B$6-1,""),"Gelijk aan ingangsdatum wijziging.")</f>
        <v/>
      </c>
    </row>
    <row r="61" spans="1:3" x14ac:dyDescent="0.25">
      <c r="A61" s="102"/>
      <c r="B61" s="102"/>
      <c r="C61" s="104" t="str">
        <f>IFERROR(IF(AND(A61&lt;&gt;"",B61&lt;&gt;""),AANVRAAG!$B$6-1,""),"Gelijk aan ingangsdatum wijziging.")</f>
        <v/>
      </c>
    </row>
    <row r="62" spans="1:3" x14ac:dyDescent="0.25">
      <c r="A62" s="102"/>
      <c r="B62" s="102"/>
      <c r="C62" s="104" t="str">
        <f>IFERROR(IF(AND(A62&lt;&gt;"",B62&lt;&gt;""),AANVRAAG!$B$6-1,""),"Gelijk aan ingangsdatum wijziging.")</f>
        <v/>
      </c>
    </row>
    <row r="63" spans="1:3" x14ac:dyDescent="0.25">
      <c r="A63" s="102"/>
      <c r="B63" s="102"/>
      <c r="C63" s="104" t="str">
        <f>IFERROR(IF(AND(A63&lt;&gt;"",B63&lt;&gt;""),AANVRAAG!$B$6-1,""),"Gelijk aan ingangsdatum wijziging.")</f>
        <v/>
      </c>
    </row>
    <row r="64" spans="1:3" x14ac:dyDescent="0.25">
      <c r="A64" s="102"/>
      <c r="B64" s="102"/>
      <c r="C64" s="104" t="str">
        <f>IFERROR(IF(AND(A64&lt;&gt;"",B64&lt;&gt;""),AANVRAAG!$B$6-1,""),"Gelijk aan ingangsdatum wijziging.")</f>
        <v/>
      </c>
    </row>
    <row r="65" spans="1:3" x14ac:dyDescent="0.25">
      <c r="A65" s="102"/>
      <c r="B65" s="102"/>
      <c r="C65" s="104" t="str">
        <f>IFERROR(IF(AND(A65&lt;&gt;"",B65&lt;&gt;""),AANVRAAG!$B$6-1,""),"Gelijk aan ingangsdatum wijziging.")</f>
        <v/>
      </c>
    </row>
    <row r="66" spans="1:3" x14ac:dyDescent="0.25">
      <c r="A66" s="102"/>
      <c r="B66" s="102"/>
      <c r="C66" s="104" t="str">
        <f>IFERROR(IF(AND(A66&lt;&gt;"",B66&lt;&gt;""),AANVRAAG!$B$6-1,""),"Gelijk aan ingangsdatum wijziging.")</f>
        <v/>
      </c>
    </row>
    <row r="67" spans="1:3" x14ac:dyDescent="0.25">
      <c r="A67" s="102"/>
      <c r="B67" s="102"/>
      <c r="C67" s="104" t="str">
        <f>IFERROR(IF(AND(A67&lt;&gt;"",B67&lt;&gt;""),AANVRAAG!$B$6-1,""),"Gelijk aan ingangsdatum wijziging.")</f>
        <v/>
      </c>
    </row>
    <row r="68" spans="1:3" x14ac:dyDescent="0.25">
      <c r="A68" s="102"/>
      <c r="B68" s="102"/>
      <c r="C68" s="104" t="str">
        <f>IFERROR(IF(AND(A68&lt;&gt;"",B68&lt;&gt;""),AANVRAAG!$B$6-1,""),"Gelijk aan ingangsdatum wijziging.")</f>
        <v/>
      </c>
    </row>
    <row r="69" spans="1:3" x14ac:dyDescent="0.25">
      <c r="A69" s="102"/>
      <c r="B69" s="102"/>
      <c r="C69" s="104" t="str">
        <f>IFERROR(IF(AND(A69&lt;&gt;"",B69&lt;&gt;""),AANVRAAG!$B$6-1,""),"Gelijk aan ingangsdatum wijziging.")</f>
        <v/>
      </c>
    </row>
    <row r="70" spans="1:3" x14ac:dyDescent="0.25">
      <c r="A70" s="102"/>
      <c r="B70" s="102"/>
      <c r="C70" s="104" t="str">
        <f>IFERROR(IF(AND(A70&lt;&gt;"",B70&lt;&gt;""),AANVRAAG!$B$6-1,""),"Gelijk aan ingangsdatum wijziging.")</f>
        <v/>
      </c>
    </row>
    <row r="71" spans="1:3" x14ac:dyDescent="0.25">
      <c r="A71" s="102"/>
      <c r="B71" s="102"/>
      <c r="C71" s="104" t="str">
        <f>IFERROR(IF(AND(A71&lt;&gt;"",B71&lt;&gt;""),AANVRAAG!$B$6-1,""),"Gelijk aan ingangsdatum wijziging.")</f>
        <v/>
      </c>
    </row>
    <row r="72" spans="1:3" x14ac:dyDescent="0.25">
      <c r="A72" s="102"/>
      <c r="B72" s="102"/>
      <c r="C72" s="104" t="str">
        <f>IFERROR(IF(AND(A72&lt;&gt;"",B72&lt;&gt;""),AANVRAAG!$B$6-1,""),"Gelijk aan ingangsdatum wijziging.")</f>
        <v/>
      </c>
    </row>
    <row r="73" spans="1:3" x14ac:dyDescent="0.25">
      <c r="A73" s="102"/>
      <c r="B73" s="102"/>
      <c r="C73" s="104" t="str">
        <f>IFERROR(IF(AND(A73&lt;&gt;"",B73&lt;&gt;""),AANVRAAG!$B$6-1,""),"Gelijk aan ingangsdatum wijziging.")</f>
        <v/>
      </c>
    </row>
    <row r="74" spans="1:3" x14ac:dyDescent="0.25">
      <c r="A74" s="102"/>
      <c r="B74" s="102"/>
      <c r="C74" s="104" t="str">
        <f>IFERROR(IF(AND(A74&lt;&gt;"",B74&lt;&gt;""),AANVRAAG!$B$6-1,""),"Gelijk aan ingangsdatum wijziging.")</f>
        <v/>
      </c>
    </row>
    <row r="75" spans="1:3" x14ac:dyDescent="0.25">
      <c r="A75" s="102"/>
      <c r="B75" s="102"/>
      <c r="C75" s="104" t="str">
        <f>IFERROR(IF(AND(A75&lt;&gt;"",B75&lt;&gt;""),AANVRAAG!$B$6-1,""),"Gelijk aan ingangsdatum wijziging.")</f>
        <v/>
      </c>
    </row>
    <row r="76" spans="1:3" x14ac:dyDescent="0.25">
      <c r="A76" s="102"/>
      <c r="B76" s="102"/>
      <c r="C76" s="104" t="str">
        <f>IFERROR(IF(AND(A76&lt;&gt;"",B76&lt;&gt;""),AANVRAAG!$B$6-1,""),"Gelijk aan ingangsdatum wijziging.")</f>
        <v/>
      </c>
    </row>
    <row r="77" spans="1:3" x14ac:dyDescent="0.25">
      <c r="A77" s="102"/>
      <c r="B77" s="102"/>
      <c r="C77" s="104" t="str">
        <f>IFERROR(IF(AND(A77&lt;&gt;"",B77&lt;&gt;""),AANVRAAG!$B$6-1,""),"Gelijk aan ingangsdatum wijziging.")</f>
        <v/>
      </c>
    </row>
    <row r="78" spans="1:3" x14ac:dyDescent="0.25">
      <c r="A78" s="102"/>
      <c r="B78" s="102"/>
      <c r="C78" s="104" t="str">
        <f>IFERROR(IF(AND(A78&lt;&gt;"",B78&lt;&gt;""),AANVRAAG!$B$6-1,""),"Gelijk aan ingangsdatum wijziging.")</f>
        <v/>
      </c>
    </row>
    <row r="79" spans="1:3" x14ac:dyDescent="0.25">
      <c r="A79" s="102"/>
      <c r="B79" s="102"/>
      <c r="C79" s="104" t="str">
        <f>IFERROR(IF(AND(A79&lt;&gt;"",B79&lt;&gt;""),AANVRAAG!$B$6-1,""),"Gelijk aan ingangsdatum wijziging.")</f>
        <v/>
      </c>
    </row>
    <row r="80" spans="1:3" x14ac:dyDescent="0.25">
      <c r="A80" s="102"/>
      <c r="B80" s="102"/>
      <c r="C80" s="104" t="str">
        <f>IFERROR(IF(AND(A80&lt;&gt;"",B80&lt;&gt;""),AANVRAAG!$B$6-1,""),"Gelijk aan ingangsdatum wijziging.")</f>
        <v/>
      </c>
    </row>
    <row r="81" spans="1:3" x14ac:dyDescent="0.25">
      <c r="A81" s="102"/>
      <c r="B81" s="102"/>
      <c r="C81" s="104" t="str">
        <f>IFERROR(IF(AND(A81&lt;&gt;"",B81&lt;&gt;""),AANVRAAG!$B$6-1,""),"Gelijk aan ingangsdatum wijziging.")</f>
        <v/>
      </c>
    </row>
    <row r="82" spans="1:3" x14ac:dyDescent="0.25">
      <c r="A82" s="102"/>
      <c r="B82" s="102"/>
      <c r="C82" s="104" t="str">
        <f>IFERROR(IF(AND(A82&lt;&gt;"",B82&lt;&gt;""),AANVRAAG!$B$6-1,""),"Gelijk aan ingangsdatum wijziging.")</f>
        <v/>
      </c>
    </row>
    <row r="83" spans="1:3" x14ac:dyDescent="0.25">
      <c r="A83" s="102"/>
      <c r="B83" s="102"/>
      <c r="C83" s="104" t="str">
        <f>IFERROR(IF(AND(A83&lt;&gt;"",B83&lt;&gt;""),AANVRAAG!$B$6-1,""),"Gelijk aan ingangsdatum wijziging.")</f>
        <v/>
      </c>
    </row>
    <row r="84" spans="1:3" x14ac:dyDescent="0.25">
      <c r="A84" s="102"/>
      <c r="B84" s="102"/>
      <c r="C84" s="104" t="str">
        <f>IFERROR(IF(AND(A84&lt;&gt;"",B84&lt;&gt;""),AANVRAAG!$B$6-1,""),"Gelijk aan ingangsdatum wijziging.")</f>
        <v/>
      </c>
    </row>
    <row r="85" spans="1:3" x14ac:dyDescent="0.25">
      <c r="A85" s="102"/>
      <c r="B85" s="102"/>
      <c r="C85" s="104" t="str">
        <f>IFERROR(IF(AND(A85&lt;&gt;"",B85&lt;&gt;""),AANVRAAG!$B$6-1,""),"Gelijk aan ingangsdatum wijziging.")</f>
        <v/>
      </c>
    </row>
    <row r="86" spans="1:3" x14ac:dyDescent="0.25">
      <c r="A86" s="102"/>
      <c r="B86" s="102"/>
      <c r="C86" s="104" t="str">
        <f>IFERROR(IF(AND(A86&lt;&gt;"",B86&lt;&gt;""),AANVRAAG!$B$6-1,""),"Gelijk aan ingangsdatum wijziging.")</f>
        <v/>
      </c>
    </row>
    <row r="87" spans="1:3" x14ac:dyDescent="0.25">
      <c r="A87" s="102"/>
      <c r="B87" s="102"/>
      <c r="C87" s="104" t="str">
        <f>IFERROR(IF(AND(A87&lt;&gt;"",B87&lt;&gt;""),AANVRAAG!$B$6-1,""),"Gelijk aan ingangsdatum wijziging.")</f>
        <v/>
      </c>
    </row>
    <row r="88" spans="1:3" x14ac:dyDescent="0.25">
      <c r="A88" s="102"/>
      <c r="B88" s="102"/>
      <c r="C88" s="104" t="str">
        <f>IFERROR(IF(AND(A88&lt;&gt;"",B88&lt;&gt;""),AANVRAAG!$B$6-1,""),"Gelijk aan ingangsdatum wijziging.")</f>
        <v/>
      </c>
    </row>
    <row r="89" spans="1:3" x14ac:dyDescent="0.25">
      <c r="A89" s="102"/>
      <c r="B89" s="102"/>
      <c r="C89" s="104" t="str">
        <f>IFERROR(IF(AND(A89&lt;&gt;"",B89&lt;&gt;""),AANVRAAG!$B$6-1,""),"Gelijk aan ingangsdatum wijziging.")</f>
        <v/>
      </c>
    </row>
    <row r="90" spans="1:3" x14ac:dyDescent="0.25">
      <c r="A90" s="102"/>
      <c r="B90" s="102"/>
      <c r="C90" s="104" t="str">
        <f>IFERROR(IF(AND(A90&lt;&gt;"",B90&lt;&gt;""),AANVRAAG!$B$6-1,""),"Gelijk aan ingangsdatum wijziging.")</f>
        <v/>
      </c>
    </row>
    <row r="91" spans="1:3" x14ac:dyDescent="0.25">
      <c r="A91" s="102"/>
      <c r="B91" s="102"/>
      <c r="C91" s="104" t="str">
        <f>IFERROR(IF(AND(A91&lt;&gt;"",B91&lt;&gt;""),AANVRAAG!$B$6-1,""),"Gelijk aan ingangsdatum wijziging.")</f>
        <v/>
      </c>
    </row>
    <row r="92" spans="1:3" x14ac:dyDescent="0.25">
      <c r="A92" s="102"/>
      <c r="B92" s="102"/>
      <c r="C92" s="104" t="str">
        <f>IFERROR(IF(AND(A92&lt;&gt;"",B92&lt;&gt;""),AANVRAAG!$B$6-1,""),"Gelijk aan ingangsdatum wijziging.")</f>
        <v/>
      </c>
    </row>
    <row r="93" spans="1:3" x14ac:dyDescent="0.25">
      <c r="A93" s="102"/>
      <c r="B93" s="102"/>
      <c r="C93" s="104" t="str">
        <f>IFERROR(IF(AND(A93&lt;&gt;"",B93&lt;&gt;""),AANVRAAG!$B$6-1,""),"Gelijk aan ingangsdatum wijziging.")</f>
        <v/>
      </c>
    </row>
    <row r="94" spans="1:3" x14ac:dyDescent="0.25">
      <c r="A94" s="102"/>
      <c r="B94" s="102"/>
      <c r="C94" s="104" t="str">
        <f>IFERROR(IF(AND(A94&lt;&gt;"",B94&lt;&gt;""),AANVRAAG!$B$6-1,""),"Gelijk aan ingangsdatum wijziging.")</f>
        <v/>
      </c>
    </row>
    <row r="95" spans="1:3" x14ac:dyDescent="0.25">
      <c r="A95" s="102"/>
      <c r="B95" s="102"/>
      <c r="C95" s="104" t="str">
        <f>IFERROR(IF(AND(A95&lt;&gt;"",B95&lt;&gt;""),AANVRAAG!$B$6-1,""),"Gelijk aan ingangsdatum wijziging.")</f>
        <v/>
      </c>
    </row>
    <row r="96" spans="1:3" x14ac:dyDescent="0.25">
      <c r="A96" s="102"/>
      <c r="B96" s="102"/>
      <c r="C96" s="104" t="str">
        <f>IFERROR(IF(AND(A96&lt;&gt;"",B96&lt;&gt;""),AANVRAAG!$B$6-1,""),"Gelijk aan ingangsdatum wijziging.")</f>
        <v/>
      </c>
    </row>
    <row r="97" spans="1:3" x14ac:dyDescent="0.25">
      <c r="A97" s="102"/>
      <c r="B97" s="102"/>
      <c r="C97" s="104" t="str">
        <f>IFERROR(IF(AND(A97&lt;&gt;"",B97&lt;&gt;""),AANVRAAG!$B$6-1,""),"Gelijk aan ingangsdatum wijziging.")</f>
        <v/>
      </c>
    </row>
    <row r="98" spans="1:3" x14ac:dyDescent="0.25">
      <c r="A98" s="102"/>
      <c r="B98" s="102"/>
      <c r="C98" s="104" t="str">
        <f>IFERROR(IF(AND(A98&lt;&gt;"",B98&lt;&gt;""),AANVRAAG!$B$6-1,""),"Gelijk aan ingangsdatum wijziging.")</f>
        <v/>
      </c>
    </row>
    <row r="99" spans="1:3" x14ac:dyDescent="0.25">
      <c r="A99" s="102"/>
      <c r="B99" s="102"/>
      <c r="C99" s="104" t="str">
        <f>IFERROR(IF(AND(A99&lt;&gt;"",B99&lt;&gt;""),AANVRAAG!$B$6-1,""),"Gelijk aan ingangsdatum wijziging.")</f>
        <v/>
      </c>
    </row>
    <row r="100" spans="1:3" x14ac:dyDescent="0.25">
      <c r="A100" s="102"/>
      <c r="B100" s="102"/>
      <c r="C100" s="104" t="str">
        <f>IFERROR(IF(AND(A100&lt;&gt;"",B100&lt;&gt;""),AANVRAAG!$B$6-1,""),"Gelijk aan ingangsdatum wijziging.")</f>
        <v/>
      </c>
    </row>
    <row r="101" spans="1:3" x14ac:dyDescent="0.25">
      <c r="A101" s="102"/>
      <c r="B101" s="102"/>
      <c r="C101" s="104" t="str">
        <f>IFERROR(IF(AND(A101&lt;&gt;"",B101&lt;&gt;""),AANVRAAG!$B$6-1,""),"Gelijk aan ingangsdatum wijziging.")</f>
        <v/>
      </c>
    </row>
    <row r="102" spans="1:3" x14ac:dyDescent="0.25">
      <c r="A102" s="102"/>
      <c r="B102" s="102"/>
      <c r="C102" s="104" t="str">
        <f>IFERROR(IF(AND(A102&lt;&gt;"",B102&lt;&gt;""),AANVRAAG!$B$6-1,""),"Gelijk aan ingangsdatum wijziging.")</f>
        <v/>
      </c>
    </row>
    <row r="103" spans="1:3" x14ac:dyDescent="0.25">
      <c r="A103" s="102"/>
      <c r="B103" s="102"/>
      <c r="C103" s="104" t="str">
        <f>IFERROR(IF(AND(A103&lt;&gt;"",B103&lt;&gt;""),AANVRAAG!$B$6-1,""),"Gelijk aan ingangsdatum wijziging.")</f>
        <v/>
      </c>
    </row>
    <row r="104" spans="1:3" x14ac:dyDescent="0.25">
      <c r="A104" s="102"/>
      <c r="B104" s="102"/>
      <c r="C104" s="104" t="str">
        <f>IFERROR(IF(AND(A104&lt;&gt;"",B104&lt;&gt;""),AANVRAAG!$B$6-1,""),"Gelijk aan ingangsdatum wijziging.")</f>
        <v/>
      </c>
    </row>
    <row r="105" spans="1:3" x14ac:dyDescent="0.25">
      <c r="A105" s="102"/>
      <c r="B105" s="102"/>
      <c r="C105" s="104" t="str">
        <f>IFERROR(IF(AND(A105&lt;&gt;"",B105&lt;&gt;""),AANVRAAG!$B$6-1,""),"Gelijk aan ingangsdatum wijziging.")</f>
        <v/>
      </c>
    </row>
    <row r="106" spans="1:3" x14ac:dyDescent="0.25">
      <c r="A106" s="102"/>
      <c r="B106" s="102"/>
      <c r="C106" s="104" t="str">
        <f>IFERROR(IF(AND(A106&lt;&gt;"",B106&lt;&gt;""),AANVRAAG!$B$6-1,""),"Gelijk aan ingangsdatum wijziging.")</f>
        <v/>
      </c>
    </row>
    <row r="107" spans="1:3" x14ac:dyDescent="0.25">
      <c r="A107" s="102"/>
      <c r="B107" s="102"/>
      <c r="C107" s="104" t="str">
        <f>IFERROR(IF(AND(A107&lt;&gt;"",B107&lt;&gt;""),AANVRAAG!$B$6-1,""),"Gelijk aan ingangsdatum wijziging.")</f>
        <v/>
      </c>
    </row>
    <row r="108" spans="1:3" x14ac:dyDescent="0.25">
      <c r="A108" s="102"/>
      <c r="B108" s="102"/>
      <c r="C108" s="104" t="str">
        <f>IFERROR(IF(AND(A108&lt;&gt;"",B108&lt;&gt;""),AANVRAAG!$B$6-1,""),"Gelijk aan ingangsdatum wijziging.")</f>
        <v/>
      </c>
    </row>
    <row r="109" spans="1:3" x14ac:dyDescent="0.25">
      <c r="A109" s="102"/>
      <c r="B109" s="102"/>
      <c r="C109" s="104" t="str">
        <f>IFERROR(IF(AND(A109&lt;&gt;"",B109&lt;&gt;""),AANVRAAG!$B$6-1,""),"Gelijk aan ingangsdatum wijziging.")</f>
        <v/>
      </c>
    </row>
    <row r="110" spans="1:3" x14ac:dyDescent="0.25">
      <c r="A110" s="102"/>
      <c r="B110" s="102"/>
      <c r="C110" s="104" t="str">
        <f>IFERROR(IF(AND(A110&lt;&gt;"",B110&lt;&gt;""),AANVRAAG!$B$6-1,""),"Gelijk aan ingangsdatum wijziging.")</f>
        <v/>
      </c>
    </row>
    <row r="111" spans="1:3" x14ac:dyDescent="0.25">
      <c r="A111" s="102"/>
      <c r="B111" s="102"/>
      <c r="C111" s="104" t="str">
        <f>IFERROR(IF(AND(A111&lt;&gt;"",B111&lt;&gt;""),AANVRAAG!$B$6-1,""),"Gelijk aan ingangsdatum wijziging.")</f>
        <v/>
      </c>
    </row>
    <row r="112" spans="1:3" x14ac:dyDescent="0.25">
      <c r="A112" s="102"/>
      <c r="B112" s="102"/>
      <c r="C112" s="104" t="str">
        <f>IFERROR(IF(AND(A112&lt;&gt;"",B112&lt;&gt;""),AANVRAAG!$B$6-1,""),"Gelijk aan ingangsdatum wijziging.")</f>
        <v/>
      </c>
    </row>
    <row r="113" spans="1:3" x14ac:dyDescent="0.25">
      <c r="A113" s="102"/>
      <c r="B113" s="102"/>
      <c r="C113" s="104" t="str">
        <f>IFERROR(IF(AND(A113&lt;&gt;"",B113&lt;&gt;""),AANVRAAG!$B$6-1,""),"Gelijk aan ingangsdatum wijziging.")</f>
        <v/>
      </c>
    </row>
    <row r="114" spans="1:3" x14ac:dyDescent="0.25">
      <c r="A114" s="102"/>
      <c r="B114" s="102"/>
      <c r="C114" s="104" t="str">
        <f>IFERROR(IF(AND(A114&lt;&gt;"",B114&lt;&gt;""),AANVRAAG!$B$6-1,""),"Gelijk aan ingangsdatum wijziging.")</f>
        <v/>
      </c>
    </row>
    <row r="115" spans="1:3" x14ac:dyDescent="0.25">
      <c r="A115" s="102"/>
      <c r="B115" s="102"/>
      <c r="C115" s="104" t="str">
        <f>IFERROR(IF(AND(A115&lt;&gt;"",B115&lt;&gt;""),AANVRAAG!$B$6-1,""),"Gelijk aan ingangsdatum wijziging.")</f>
        <v/>
      </c>
    </row>
    <row r="116" spans="1:3" x14ac:dyDescent="0.25">
      <c r="A116" s="102"/>
      <c r="B116" s="102"/>
      <c r="C116" s="104" t="str">
        <f>IFERROR(IF(AND(A116&lt;&gt;"",B116&lt;&gt;""),AANVRAAG!$B$6-1,""),"Gelijk aan ingangsdatum wijziging.")</f>
        <v/>
      </c>
    </row>
    <row r="117" spans="1:3" x14ac:dyDescent="0.25">
      <c r="A117" s="102"/>
      <c r="B117" s="102"/>
      <c r="C117" s="104" t="str">
        <f>IFERROR(IF(AND(A117&lt;&gt;"",B117&lt;&gt;""),AANVRAAG!$B$6-1,""),"Gelijk aan ingangsdatum wijziging.")</f>
        <v/>
      </c>
    </row>
    <row r="118" spans="1:3" x14ac:dyDescent="0.25">
      <c r="A118" s="102"/>
      <c r="B118" s="102"/>
      <c r="C118" s="104" t="str">
        <f>IFERROR(IF(AND(A118&lt;&gt;"",B118&lt;&gt;""),AANVRAAG!$B$6-1,""),"Gelijk aan ingangsdatum wijziging.")</f>
        <v/>
      </c>
    </row>
    <row r="119" spans="1:3" x14ac:dyDescent="0.25">
      <c r="A119" s="102"/>
      <c r="B119" s="102"/>
      <c r="C119" s="104" t="str">
        <f>IFERROR(IF(AND(A119&lt;&gt;"",B119&lt;&gt;""),AANVRAAG!$B$6-1,""),"Gelijk aan ingangsdatum wijziging.")</f>
        <v/>
      </c>
    </row>
    <row r="120" spans="1:3" x14ac:dyDescent="0.25">
      <c r="A120" s="102"/>
      <c r="B120" s="102"/>
      <c r="C120" s="104" t="str">
        <f>IFERROR(IF(AND(A120&lt;&gt;"",B120&lt;&gt;""),AANVRAAG!$B$6-1,""),"Gelijk aan ingangsdatum wijziging.")</f>
        <v/>
      </c>
    </row>
    <row r="121" spans="1:3" x14ac:dyDescent="0.25">
      <c r="A121" s="102"/>
      <c r="B121" s="102"/>
      <c r="C121" s="104" t="str">
        <f>IFERROR(IF(AND(A121&lt;&gt;"",B121&lt;&gt;""),AANVRAAG!$B$6-1,""),"Gelijk aan ingangsdatum wijziging.")</f>
        <v/>
      </c>
    </row>
    <row r="122" spans="1:3" x14ac:dyDescent="0.25">
      <c r="A122" s="102"/>
      <c r="B122" s="102"/>
      <c r="C122" s="104" t="str">
        <f>IFERROR(IF(AND(A122&lt;&gt;"",B122&lt;&gt;""),AANVRAAG!$B$6-1,""),"Gelijk aan ingangsdatum wijziging.")</f>
        <v/>
      </c>
    </row>
    <row r="123" spans="1:3" x14ac:dyDescent="0.25">
      <c r="A123" s="102"/>
      <c r="B123" s="102"/>
      <c r="C123" s="104" t="str">
        <f>IFERROR(IF(AND(A123&lt;&gt;"",B123&lt;&gt;""),AANVRAAG!$B$6-1,""),"Gelijk aan ingangsdatum wijziging.")</f>
        <v/>
      </c>
    </row>
    <row r="124" spans="1:3" x14ac:dyDescent="0.25">
      <c r="A124" s="102"/>
      <c r="B124" s="102"/>
      <c r="C124" s="104" t="str">
        <f>IFERROR(IF(AND(A124&lt;&gt;"",B124&lt;&gt;""),AANVRAAG!$B$6-1,""),"Gelijk aan ingangsdatum wijziging.")</f>
        <v/>
      </c>
    </row>
    <row r="125" spans="1:3" x14ac:dyDescent="0.25">
      <c r="A125" s="102"/>
      <c r="B125" s="102"/>
      <c r="C125" s="104" t="str">
        <f>IFERROR(IF(AND(A125&lt;&gt;"",B125&lt;&gt;""),AANVRAAG!$B$6-1,""),"Gelijk aan ingangsdatum wijziging.")</f>
        <v/>
      </c>
    </row>
    <row r="126" spans="1:3" x14ac:dyDescent="0.25">
      <c r="A126" s="102"/>
      <c r="B126" s="102"/>
      <c r="C126" s="104" t="str">
        <f>IFERROR(IF(AND(A126&lt;&gt;"",B126&lt;&gt;""),AANVRAAG!$B$6-1,""),"Gelijk aan ingangsdatum wijziging.")</f>
        <v/>
      </c>
    </row>
    <row r="127" spans="1:3" x14ac:dyDescent="0.25">
      <c r="A127" s="102"/>
      <c r="B127" s="102"/>
      <c r="C127" s="104" t="str">
        <f>IFERROR(IF(AND(A127&lt;&gt;"",B127&lt;&gt;""),AANVRAAG!$B$6-1,""),"Gelijk aan ingangsdatum wijziging.")</f>
        <v/>
      </c>
    </row>
    <row r="128" spans="1:3" x14ac:dyDescent="0.25">
      <c r="A128" s="102"/>
      <c r="B128" s="102"/>
      <c r="C128" s="104" t="str">
        <f>IFERROR(IF(AND(A128&lt;&gt;"",B128&lt;&gt;""),AANVRAAG!$B$6-1,""),"Gelijk aan ingangsdatum wijziging.")</f>
        <v/>
      </c>
    </row>
    <row r="129" spans="1:3" x14ac:dyDescent="0.25">
      <c r="A129" s="102"/>
      <c r="B129" s="102"/>
      <c r="C129" s="104" t="str">
        <f>IFERROR(IF(AND(A129&lt;&gt;"",B129&lt;&gt;""),AANVRAAG!$B$6-1,""),"Gelijk aan ingangsdatum wijziging.")</f>
        <v/>
      </c>
    </row>
    <row r="130" spans="1:3" x14ac:dyDescent="0.25">
      <c r="A130" s="102"/>
      <c r="B130" s="102"/>
      <c r="C130" s="104" t="str">
        <f>IFERROR(IF(AND(A130&lt;&gt;"",B130&lt;&gt;""),AANVRAAG!$B$6-1,""),"Gelijk aan ingangsdatum wijziging.")</f>
        <v/>
      </c>
    </row>
    <row r="131" spans="1:3" x14ac:dyDescent="0.25">
      <c r="A131" s="102"/>
      <c r="B131" s="102"/>
      <c r="C131" s="104" t="str">
        <f>IFERROR(IF(AND(A131&lt;&gt;"",B131&lt;&gt;""),AANVRAAG!$B$6-1,""),"Gelijk aan ingangsdatum wijziging.")</f>
        <v/>
      </c>
    </row>
    <row r="132" spans="1:3" x14ac:dyDescent="0.25">
      <c r="A132" s="102"/>
      <c r="B132" s="102"/>
      <c r="C132" s="104" t="str">
        <f>IFERROR(IF(AND(A132&lt;&gt;"",B132&lt;&gt;""),AANVRAAG!$B$6-1,""),"Gelijk aan ingangsdatum wijziging.")</f>
        <v/>
      </c>
    </row>
    <row r="133" spans="1:3" x14ac:dyDescent="0.25">
      <c r="A133" s="102"/>
      <c r="B133" s="102"/>
      <c r="C133" s="104" t="str">
        <f>IFERROR(IF(AND(A133&lt;&gt;"",B133&lt;&gt;""),AANVRAAG!$B$6-1,""),"Gelijk aan ingangsdatum wijziging.")</f>
        <v/>
      </c>
    </row>
    <row r="134" spans="1:3" x14ac:dyDescent="0.25">
      <c r="A134" s="102"/>
      <c r="B134" s="102"/>
      <c r="C134" s="104" t="str">
        <f>IFERROR(IF(AND(A134&lt;&gt;"",B134&lt;&gt;""),AANVRAAG!$B$6-1,""),"Gelijk aan ingangsdatum wijziging.")</f>
        <v/>
      </c>
    </row>
    <row r="135" spans="1:3" x14ac:dyDescent="0.25">
      <c r="A135" s="102"/>
      <c r="B135" s="102"/>
      <c r="C135" s="104" t="str">
        <f>IFERROR(IF(AND(A135&lt;&gt;"",B135&lt;&gt;""),AANVRAAG!$B$6-1,""),"Gelijk aan ingangsdatum wijziging.")</f>
        <v/>
      </c>
    </row>
    <row r="136" spans="1:3" x14ac:dyDescent="0.25">
      <c r="A136" s="102"/>
      <c r="B136" s="102"/>
      <c r="C136" s="104" t="str">
        <f>IFERROR(IF(AND(A136&lt;&gt;"",B136&lt;&gt;""),AANVRAAG!$B$6-1,""),"Gelijk aan ingangsdatum wijziging.")</f>
        <v/>
      </c>
    </row>
    <row r="137" spans="1:3" x14ac:dyDescent="0.25">
      <c r="A137" s="102"/>
      <c r="B137" s="102"/>
      <c r="C137" s="104" t="str">
        <f>IFERROR(IF(AND(A137&lt;&gt;"",B137&lt;&gt;""),AANVRAAG!$B$6-1,""),"Gelijk aan ingangsdatum wijziging.")</f>
        <v/>
      </c>
    </row>
    <row r="138" spans="1:3" x14ac:dyDescent="0.25">
      <c r="A138" s="102"/>
      <c r="B138" s="102"/>
      <c r="C138" s="104" t="str">
        <f>IFERROR(IF(AND(A138&lt;&gt;"",B138&lt;&gt;""),AANVRAAG!$B$6-1,""),"Gelijk aan ingangsdatum wijziging.")</f>
        <v/>
      </c>
    </row>
    <row r="139" spans="1:3" x14ac:dyDescent="0.25">
      <c r="A139" s="102"/>
      <c r="B139" s="102"/>
      <c r="C139" s="104" t="str">
        <f>IFERROR(IF(AND(A139&lt;&gt;"",B139&lt;&gt;""),AANVRAAG!$B$6-1,""),"Gelijk aan ingangsdatum wijziging.")</f>
        <v/>
      </c>
    </row>
    <row r="140" spans="1:3" x14ac:dyDescent="0.25">
      <c r="A140" s="102"/>
      <c r="B140" s="102"/>
      <c r="C140" s="104" t="str">
        <f>IFERROR(IF(AND(A140&lt;&gt;"",B140&lt;&gt;""),AANVRAAG!$B$6-1,""),"Gelijk aan ingangsdatum wijziging.")</f>
        <v/>
      </c>
    </row>
    <row r="141" spans="1:3" x14ac:dyDescent="0.25">
      <c r="A141" s="102"/>
      <c r="B141" s="102"/>
      <c r="C141" s="104" t="str">
        <f>IFERROR(IF(AND(A141&lt;&gt;"",B141&lt;&gt;""),AANVRAAG!$B$6-1,""),"Gelijk aan ingangsdatum wijziging.")</f>
        <v/>
      </c>
    </row>
    <row r="142" spans="1:3" x14ac:dyDescent="0.25">
      <c r="A142" s="102"/>
      <c r="B142" s="102"/>
      <c r="C142" s="104" t="str">
        <f>IFERROR(IF(AND(A142&lt;&gt;"",B142&lt;&gt;""),AANVRAAG!$B$6-1,""),"Gelijk aan ingangsdatum wijziging.")</f>
        <v/>
      </c>
    </row>
    <row r="143" spans="1:3" x14ac:dyDescent="0.25">
      <c r="A143" s="102"/>
      <c r="B143" s="102"/>
      <c r="C143" s="104" t="str">
        <f>IFERROR(IF(AND(A143&lt;&gt;"",B143&lt;&gt;""),AANVRAAG!$B$6-1,""),"Gelijk aan ingangsdatum wijziging.")</f>
        <v/>
      </c>
    </row>
    <row r="144" spans="1:3" x14ac:dyDescent="0.25">
      <c r="A144" s="102"/>
      <c r="B144" s="102"/>
      <c r="C144" s="104" t="str">
        <f>IFERROR(IF(AND(A144&lt;&gt;"",B144&lt;&gt;""),AANVRAAG!$B$6-1,""),"Gelijk aan ingangsdatum wijziging.")</f>
        <v/>
      </c>
    </row>
    <row r="145" spans="1:3" x14ac:dyDescent="0.25">
      <c r="A145" s="102"/>
      <c r="B145" s="102"/>
      <c r="C145" s="104" t="str">
        <f>IFERROR(IF(AND(A145&lt;&gt;"",B145&lt;&gt;""),AANVRAAG!$B$6-1,""),"Gelijk aan ingangsdatum wijziging.")</f>
        <v/>
      </c>
    </row>
    <row r="146" spans="1:3" x14ac:dyDescent="0.25">
      <c r="A146" s="102"/>
      <c r="B146" s="102"/>
      <c r="C146" s="104" t="str">
        <f>IFERROR(IF(AND(A146&lt;&gt;"",B146&lt;&gt;""),AANVRAAG!$B$6-1,""),"Gelijk aan ingangsdatum wijziging.")</f>
        <v/>
      </c>
    </row>
    <row r="147" spans="1:3" x14ac:dyDescent="0.25">
      <c r="A147" s="102"/>
      <c r="B147" s="102"/>
      <c r="C147" s="104" t="str">
        <f>IFERROR(IF(AND(A147&lt;&gt;"",B147&lt;&gt;""),AANVRAAG!$B$6-1,""),"Gelijk aan ingangsdatum wijziging.")</f>
        <v/>
      </c>
    </row>
    <row r="148" spans="1:3" x14ac:dyDescent="0.25">
      <c r="A148" s="102"/>
      <c r="B148" s="102"/>
      <c r="C148" s="104" t="str">
        <f>IFERROR(IF(AND(A148&lt;&gt;"",B148&lt;&gt;""),AANVRAAG!$B$6-1,""),"Gelijk aan ingangsdatum wijziging.")</f>
        <v/>
      </c>
    </row>
    <row r="149" spans="1:3" x14ac:dyDescent="0.25">
      <c r="A149" s="102"/>
      <c r="B149" s="102"/>
      <c r="C149" s="104" t="str">
        <f>IFERROR(IF(AND(A149&lt;&gt;"",B149&lt;&gt;""),AANVRAAG!$B$6-1,""),"Gelijk aan ingangsdatum wijziging.")</f>
        <v/>
      </c>
    </row>
    <row r="150" spans="1:3" x14ac:dyDescent="0.25">
      <c r="A150" s="102"/>
      <c r="B150" s="102"/>
      <c r="C150" s="104" t="str">
        <f>IFERROR(IF(AND(A150&lt;&gt;"",B150&lt;&gt;""),AANVRAAG!$B$6-1,""),"Gelijk aan ingangsdatum wijziging.")</f>
        <v/>
      </c>
    </row>
    <row r="151" spans="1:3" x14ac:dyDescent="0.25">
      <c r="A151" s="102"/>
      <c r="B151" s="102"/>
      <c r="C151" s="104" t="str">
        <f>IFERROR(IF(AND(A151&lt;&gt;"",B151&lt;&gt;""),AANVRAAG!$B$6-1,""),"Gelijk aan ingangsdatum wijziging.")</f>
        <v/>
      </c>
    </row>
    <row r="152" spans="1:3" x14ac:dyDescent="0.25">
      <c r="A152" s="102"/>
      <c r="B152" s="102"/>
      <c r="C152" s="104" t="str">
        <f>IFERROR(IF(AND(A152&lt;&gt;"",B152&lt;&gt;""),AANVRAAG!$B$6-1,""),"Gelijk aan ingangsdatum wijziging.")</f>
        <v/>
      </c>
    </row>
    <row r="153" spans="1:3" x14ac:dyDescent="0.25">
      <c r="A153" s="102"/>
      <c r="B153" s="102"/>
      <c r="C153" s="104" t="str">
        <f>IFERROR(IF(AND(A153&lt;&gt;"",B153&lt;&gt;""),AANVRAAG!$B$6-1,""),"Gelijk aan ingangsdatum wijziging.")</f>
        <v/>
      </c>
    </row>
    <row r="154" spans="1:3" x14ac:dyDescent="0.25">
      <c r="A154" s="102"/>
      <c r="B154" s="102"/>
      <c r="C154" s="104" t="str">
        <f>IFERROR(IF(AND(A154&lt;&gt;"",B154&lt;&gt;""),AANVRAAG!$B$6-1,""),"Gelijk aan ingangsdatum wijziging.")</f>
        <v/>
      </c>
    </row>
    <row r="155" spans="1:3" x14ac:dyDescent="0.25">
      <c r="A155" s="102"/>
      <c r="B155" s="102"/>
      <c r="C155" s="104" t="str">
        <f>IFERROR(IF(AND(A155&lt;&gt;"",B155&lt;&gt;""),AANVRAAG!$B$6-1,""),"Gelijk aan ingangsdatum wijziging.")</f>
        <v/>
      </c>
    </row>
    <row r="156" spans="1:3" x14ac:dyDescent="0.25">
      <c r="A156" s="102"/>
      <c r="B156" s="102"/>
      <c r="C156" s="104" t="str">
        <f>IFERROR(IF(AND(A156&lt;&gt;"",B156&lt;&gt;""),AANVRAAG!$B$6-1,""),"Gelijk aan ingangsdatum wijziging.")</f>
        <v/>
      </c>
    </row>
    <row r="157" spans="1:3" x14ac:dyDescent="0.25">
      <c r="A157" s="102"/>
      <c r="B157" s="102"/>
      <c r="C157" s="104" t="str">
        <f>IFERROR(IF(AND(A157&lt;&gt;"",B157&lt;&gt;""),AANVRAAG!$B$6-1,""),"Gelijk aan ingangsdatum wijziging.")</f>
        <v/>
      </c>
    </row>
    <row r="158" spans="1:3" x14ac:dyDescent="0.25">
      <c r="A158" s="102"/>
      <c r="B158" s="102"/>
      <c r="C158" s="104" t="str">
        <f>IFERROR(IF(AND(A158&lt;&gt;"",B158&lt;&gt;""),AANVRAAG!$B$6-1,""),"Gelijk aan ingangsdatum wijziging.")</f>
        <v/>
      </c>
    </row>
    <row r="159" spans="1:3" x14ac:dyDescent="0.25">
      <c r="A159" s="102"/>
      <c r="B159" s="102"/>
      <c r="C159" s="104" t="str">
        <f>IFERROR(IF(AND(A159&lt;&gt;"",B159&lt;&gt;""),AANVRAAG!$B$6-1,""),"Gelijk aan ingangsdatum wijziging.")</f>
        <v/>
      </c>
    </row>
    <row r="160" spans="1:3" x14ac:dyDescent="0.25">
      <c r="A160" s="102"/>
      <c r="B160" s="102"/>
      <c r="C160" s="104" t="str">
        <f>IFERROR(IF(AND(A160&lt;&gt;"",B160&lt;&gt;""),AANVRAAG!$B$6-1,""),"Gelijk aan ingangsdatum wijziging.")</f>
        <v/>
      </c>
    </row>
    <row r="161" spans="1:3" x14ac:dyDescent="0.25">
      <c r="A161" s="102"/>
      <c r="B161" s="102"/>
      <c r="C161" s="104" t="str">
        <f>IFERROR(IF(AND(A161&lt;&gt;"",B161&lt;&gt;""),AANVRAAG!$B$6-1,""),"Gelijk aan ingangsdatum wijziging.")</f>
        <v/>
      </c>
    </row>
    <row r="162" spans="1:3" x14ac:dyDescent="0.25">
      <c r="A162" s="102"/>
      <c r="B162" s="102"/>
      <c r="C162" s="104" t="str">
        <f>IFERROR(IF(AND(A162&lt;&gt;"",B162&lt;&gt;""),AANVRAAG!$B$6-1,""),"Gelijk aan ingangsdatum wijziging.")</f>
        <v/>
      </c>
    </row>
    <row r="163" spans="1:3" x14ac:dyDescent="0.25">
      <c r="A163" s="102"/>
      <c r="B163" s="102"/>
      <c r="C163" s="104" t="str">
        <f>IFERROR(IF(AND(A163&lt;&gt;"",B163&lt;&gt;""),AANVRAAG!$B$6-1,""),"Gelijk aan ingangsdatum wijziging.")</f>
        <v/>
      </c>
    </row>
    <row r="164" spans="1:3" x14ac:dyDescent="0.25">
      <c r="A164" s="102"/>
      <c r="B164" s="102"/>
      <c r="C164" s="104" t="str">
        <f>IFERROR(IF(AND(A164&lt;&gt;"",B164&lt;&gt;""),AANVRAAG!$B$6-1,""),"Gelijk aan ingangsdatum wijziging.")</f>
        <v/>
      </c>
    </row>
    <row r="165" spans="1:3" x14ac:dyDescent="0.25">
      <c r="A165" s="102"/>
      <c r="B165" s="102"/>
      <c r="C165" s="104" t="str">
        <f>IFERROR(IF(AND(A165&lt;&gt;"",B165&lt;&gt;""),AANVRAAG!$B$6-1,""),"Gelijk aan ingangsdatum wijziging.")</f>
        <v/>
      </c>
    </row>
    <row r="166" spans="1:3" x14ac:dyDescent="0.25">
      <c r="A166" s="102"/>
      <c r="B166" s="102"/>
      <c r="C166" s="104" t="str">
        <f>IFERROR(IF(AND(A166&lt;&gt;"",B166&lt;&gt;""),AANVRAAG!$B$6-1,""),"Gelijk aan ingangsdatum wijziging.")</f>
        <v/>
      </c>
    </row>
    <row r="167" spans="1:3" x14ac:dyDescent="0.25">
      <c r="A167" s="102"/>
      <c r="B167" s="102"/>
      <c r="C167" s="104" t="str">
        <f>IFERROR(IF(AND(A167&lt;&gt;"",B167&lt;&gt;""),AANVRAAG!$B$6-1,""),"Gelijk aan ingangsdatum wijziging.")</f>
        <v/>
      </c>
    </row>
    <row r="168" spans="1:3" x14ac:dyDescent="0.25">
      <c r="A168" s="102"/>
      <c r="B168" s="102"/>
      <c r="C168" s="104" t="str">
        <f>IFERROR(IF(AND(A168&lt;&gt;"",B168&lt;&gt;""),AANVRAAG!$B$6-1,""),"Gelijk aan ingangsdatum wijziging.")</f>
        <v/>
      </c>
    </row>
    <row r="169" spans="1:3" x14ac:dyDescent="0.25">
      <c r="A169" s="102"/>
      <c r="B169" s="102"/>
      <c r="C169" s="104" t="str">
        <f>IFERROR(IF(AND(A169&lt;&gt;"",B169&lt;&gt;""),AANVRAAG!$B$6-1,""),"Gelijk aan ingangsdatum wijziging.")</f>
        <v/>
      </c>
    </row>
    <row r="170" spans="1:3" x14ac:dyDescent="0.25">
      <c r="A170" s="102"/>
      <c r="B170" s="102"/>
      <c r="C170" s="104" t="str">
        <f>IFERROR(IF(AND(A170&lt;&gt;"",B170&lt;&gt;""),AANVRAAG!$B$6-1,""),"Gelijk aan ingangsdatum wijziging.")</f>
        <v/>
      </c>
    </row>
    <row r="171" spans="1:3" x14ac:dyDescent="0.25">
      <c r="A171" s="102"/>
      <c r="B171" s="102"/>
      <c r="C171" s="104" t="str">
        <f>IFERROR(IF(AND(A171&lt;&gt;"",B171&lt;&gt;""),AANVRAAG!$B$6-1,""),"Gelijk aan ingangsdatum wijziging.")</f>
        <v/>
      </c>
    </row>
    <row r="172" spans="1:3" x14ac:dyDescent="0.25">
      <c r="A172" s="102"/>
      <c r="B172" s="102"/>
      <c r="C172" s="104" t="str">
        <f>IFERROR(IF(AND(A172&lt;&gt;"",B172&lt;&gt;""),AANVRAAG!$B$6-1,""),"Gelijk aan ingangsdatum wijziging.")</f>
        <v/>
      </c>
    </row>
    <row r="173" spans="1:3" x14ac:dyDescent="0.25">
      <c r="A173" s="102"/>
      <c r="B173" s="102"/>
      <c r="C173" s="104" t="str">
        <f>IFERROR(IF(AND(A173&lt;&gt;"",B173&lt;&gt;""),AANVRAAG!$B$6-1,""),"Gelijk aan ingangsdatum wijziging.")</f>
        <v/>
      </c>
    </row>
    <row r="174" spans="1:3" x14ac:dyDescent="0.25">
      <c r="A174" s="102"/>
      <c r="B174" s="102"/>
      <c r="C174" s="104" t="str">
        <f>IFERROR(IF(AND(A174&lt;&gt;"",B174&lt;&gt;""),AANVRAAG!$B$6-1,""),"Gelijk aan ingangsdatum wijziging.")</f>
        <v/>
      </c>
    </row>
    <row r="175" spans="1:3" x14ac:dyDescent="0.25">
      <c r="A175" s="102"/>
      <c r="B175" s="102"/>
      <c r="C175" s="104" t="str">
        <f>IFERROR(IF(AND(A175&lt;&gt;"",B175&lt;&gt;""),AANVRAAG!$B$6-1,""),"Gelijk aan ingangsdatum wijziging.")</f>
        <v/>
      </c>
    </row>
    <row r="176" spans="1:3" x14ac:dyDescent="0.25">
      <c r="A176" s="102"/>
      <c r="B176" s="102"/>
      <c r="C176" s="104" t="str">
        <f>IFERROR(IF(AND(A176&lt;&gt;"",B176&lt;&gt;""),AANVRAAG!$B$6-1,""),"Gelijk aan ingangsdatum wijziging.")</f>
        <v/>
      </c>
    </row>
    <row r="177" spans="1:3" x14ac:dyDescent="0.25">
      <c r="A177" s="102"/>
      <c r="B177" s="102"/>
      <c r="C177" s="104" t="str">
        <f>IFERROR(IF(AND(A177&lt;&gt;"",B177&lt;&gt;""),AANVRAAG!$B$6-1,""),"Gelijk aan ingangsdatum wijziging.")</f>
        <v/>
      </c>
    </row>
    <row r="178" spans="1:3" x14ac:dyDescent="0.25">
      <c r="A178" s="102"/>
      <c r="B178" s="102"/>
      <c r="C178" s="104" t="str">
        <f>IFERROR(IF(AND(A178&lt;&gt;"",B178&lt;&gt;""),AANVRAAG!$B$6-1,""),"Gelijk aan ingangsdatum wijziging.")</f>
        <v/>
      </c>
    </row>
    <row r="179" spans="1:3" x14ac:dyDescent="0.25">
      <c r="A179" s="102"/>
      <c r="B179" s="102"/>
      <c r="C179" s="104" t="str">
        <f>IFERROR(IF(AND(A179&lt;&gt;"",B179&lt;&gt;""),AANVRAAG!$B$6-1,""),"Gelijk aan ingangsdatum wijziging.")</f>
        <v/>
      </c>
    </row>
    <row r="180" spans="1:3" x14ac:dyDescent="0.25">
      <c r="A180" s="102"/>
      <c r="B180" s="102"/>
      <c r="C180" s="104" t="str">
        <f>IFERROR(IF(AND(A180&lt;&gt;"",B180&lt;&gt;""),AANVRAAG!$B$6-1,""),"Gelijk aan ingangsdatum wijziging.")</f>
        <v/>
      </c>
    </row>
    <row r="181" spans="1:3" x14ac:dyDescent="0.25">
      <c r="A181" s="102"/>
      <c r="B181" s="102"/>
      <c r="C181" s="104" t="str">
        <f>IFERROR(IF(AND(A181&lt;&gt;"",B181&lt;&gt;""),AANVRAAG!$B$6-1,""),"Gelijk aan ingangsdatum wijziging.")</f>
        <v/>
      </c>
    </row>
    <row r="182" spans="1:3" x14ac:dyDescent="0.25">
      <c r="A182" s="102"/>
      <c r="B182" s="102"/>
      <c r="C182" s="104" t="str">
        <f>IFERROR(IF(AND(A182&lt;&gt;"",B182&lt;&gt;""),AANVRAAG!$B$6-1,""),"Gelijk aan ingangsdatum wijziging.")</f>
        <v/>
      </c>
    </row>
    <row r="183" spans="1:3" x14ac:dyDescent="0.25">
      <c r="A183" s="102"/>
      <c r="B183" s="102"/>
      <c r="C183" s="104" t="str">
        <f>IFERROR(IF(AND(A183&lt;&gt;"",B183&lt;&gt;""),AANVRAAG!$B$6-1,""),"Gelijk aan ingangsdatum wijziging.")</f>
        <v/>
      </c>
    </row>
    <row r="184" spans="1:3" x14ac:dyDescent="0.25">
      <c r="A184" s="102"/>
      <c r="B184" s="102"/>
      <c r="C184" s="104" t="str">
        <f>IFERROR(IF(AND(A184&lt;&gt;"",B184&lt;&gt;""),AANVRAAG!$B$6-1,""),"Gelijk aan ingangsdatum wijziging.")</f>
        <v/>
      </c>
    </row>
    <row r="185" spans="1:3" x14ac:dyDescent="0.25">
      <c r="A185" s="102"/>
      <c r="B185" s="102"/>
      <c r="C185" s="104" t="str">
        <f>IFERROR(IF(AND(A185&lt;&gt;"",B185&lt;&gt;""),AANVRAAG!$B$6-1,""),"Gelijk aan ingangsdatum wijziging.")</f>
        <v/>
      </c>
    </row>
    <row r="186" spans="1:3" x14ac:dyDescent="0.25">
      <c r="A186" s="102"/>
      <c r="B186" s="102"/>
      <c r="C186" s="104" t="str">
        <f>IFERROR(IF(AND(A186&lt;&gt;"",B186&lt;&gt;""),AANVRAAG!$B$6-1,""),"Gelijk aan ingangsdatum wijziging.")</f>
        <v/>
      </c>
    </row>
    <row r="187" spans="1:3" x14ac:dyDescent="0.25">
      <c r="A187" s="102"/>
      <c r="B187" s="102"/>
      <c r="C187" s="104" t="str">
        <f>IFERROR(IF(AND(A187&lt;&gt;"",B187&lt;&gt;""),AANVRAAG!$B$6-1,""),"Gelijk aan ingangsdatum wijziging.")</f>
        <v/>
      </c>
    </row>
    <row r="188" spans="1:3" x14ac:dyDescent="0.25">
      <c r="A188" s="102"/>
      <c r="B188" s="102"/>
      <c r="C188" s="104" t="str">
        <f>IFERROR(IF(AND(A188&lt;&gt;"",B188&lt;&gt;""),AANVRAAG!$B$6-1,""),"Gelijk aan ingangsdatum wijziging.")</f>
        <v/>
      </c>
    </row>
    <row r="189" spans="1:3" x14ac:dyDescent="0.25">
      <c r="A189" s="102"/>
      <c r="B189" s="102"/>
      <c r="C189" s="104" t="str">
        <f>IFERROR(IF(AND(A189&lt;&gt;"",B189&lt;&gt;""),AANVRAAG!$B$6-1,""),"Gelijk aan ingangsdatum wijziging.")</f>
        <v/>
      </c>
    </row>
    <row r="190" spans="1:3" x14ac:dyDescent="0.25">
      <c r="A190" s="102"/>
      <c r="B190" s="102"/>
      <c r="C190" s="104" t="str">
        <f>IFERROR(IF(AND(A190&lt;&gt;"",B190&lt;&gt;""),AANVRAAG!$B$6-1,""),"Gelijk aan ingangsdatum wijziging.")</f>
        <v/>
      </c>
    </row>
    <row r="191" spans="1:3" x14ac:dyDescent="0.25">
      <c r="A191" s="102"/>
      <c r="B191" s="102"/>
      <c r="C191" s="104" t="str">
        <f>IFERROR(IF(AND(A191&lt;&gt;"",B191&lt;&gt;""),AANVRAAG!$B$6-1,""),"Gelijk aan ingangsdatum wijziging.")</f>
        <v/>
      </c>
    </row>
    <row r="192" spans="1:3" x14ac:dyDescent="0.25">
      <c r="A192" s="102"/>
      <c r="B192" s="102"/>
      <c r="C192" s="104" t="str">
        <f>IFERROR(IF(AND(A192&lt;&gt;"",B192&lt;&gt;""),AANVRAAG!$B$6-1,""),"Gelijk aan ingangsdatum wijziging.")</f>
        <v/>
      </c>
    </row>
    <row r="193" spans="1:3" x14ac:dyDescent="0.25">
      <c r="A193" s="102"/>
      <c r="B193" s="102"/>
      <c r="C193" s="104" t="str">
        <f>IFERROR(IF(AND(A193&lt;&gt;"",B193&lt;&gt;""),AANVRAAG!$B$6-1,""),"Gelijk aan ingangsdatum wijziging.")</f>
        <v/>
      </c>
    </row>
    <row r="194" spans="1:3" x14ac:dyDescent="0.25">
      <c r="A194" s="102"/>
      <c r="B194" s="102"/>
      <c r="C194" s="104" t="str">
        <f>IFERROR(IF(AND(A194&lt;&gt;"",B194&lt;&gt;""),AANVRAAG!$B$6-1,""),"Gelijk aan ingangsdatum wijziging.")</f>
        <v/>
      </c>
    </row>
    <row r="195" spans="1:3" x14ac:dyDescent="0.25">
      <c r="A195" s="102"/>
      <c r="B195" s="102"/>
      <c r="C195" s="104" t="str">
        <f>IFERROR(IF(AND(A195&lt;&gt;"",B195&lt;&gt;""),AANVRAAG!$B$6-1,""),"Gelijk aan ingangsdatum wijziging.")</f>
        <v/>
      </c>
    </row>
    <row r="196" spans="1:3" x14ac:dyDescent="0.25">
      <c r="A196" s="102"/>
      <c r="B196" s="102"/>
      <c r="C196" s="104" t="str">
        <f>IFERROR(IF(AND(A196&lt;&gt;"",B196&lt;&gt;""),AANVRAAG!$B$6-1,""),"Gelijk aan ingangsdatum wijziging.")</f>
        <v/>
      </c>
    </row>
    <row r="197" spans="1:3" x14ac:dyDescent="0.25">
      <c r="A197" s="102"/>
      <c r="B197" s="102"/>
      <c r="C197" s="104" t="str">
        <f>IFERROR(IF(AND(A197&lt;&gt;"",B197&lt;&gt;""),AANVRAAG!$B$6-1,""),"Gelijk aan ingangsdatum wijziging.")</f>
        <v/>
      </c>
    </row>
    <row r="198" spans="1:3" x14ac:dyDescent="0.25">
      <c r="A198" s="102"/>
      <c r="B198" s="102"/>
      <c r="C198" s="104" t="str">
        <f>IFERROR(IF(AND(A198&lt;&gt;"",B198&lt;&gt;""),AANVRAAG!$B$6-1,""),"Gelijk aan ingangsdatum wijziging.")</f>
        <v/>
      </c>
    </row>
    <row r="199" spans="1:3" x14ac:dyDescent="0.25">
      <c r="A199" s="102"/>
      <c r="B199" s="102"/>
      <c r="C199" s="104" t="str">
        <f>IFERROR(IF(AND(A199&lt;&gt;"",B199&lt;&gt;""),AANVRAAG!$B$6-1,""),"Gelijk aan ingangsdatum wijziging.")</f>
        <v/>
      </c>
    </row>
    <row r="200" spans="1:3" x14ac:dyDescent="0.25">
      <c r="A200" s="102"/>
      <c r="B200" s="102"/>
      <c r="C200" s="104" t="str">
        <f>IFERROR(IF(AND(A200&lt;&gt;"",B200&lt;&gt;""),AANVRAAG!$B$6-1,""),"Gelijk aan ingangsdatum wijziging.")</f>
        <v/>
      </c>
    </row>
    <row r="201" spans="1:3" x14ac:dyDescent="0.25">
      <c r="A201" s="102"/>
      <c r="B201" s="102"/>
      <c r="C201" s="104" t="str">
        <f>IFERROR(IF(AND(A201&lt;&gt;"",B201&lt;&gt;""),AANVRAAG!$B$6-1,""),"Gelijk aan ingangsdatum wijziging.")</f>
        <v/>
      </c>
    </row>
    <row r="202" spans="1:3" x14ac:dyDescent="0.25">
      <c r="A202" s="102"/>
      <c r="B202" s="102"/>
      <c r="C202" s="104" t="str">
        <f>IFERROR(IF(AND(A202&lt;&gt;"",B202&lt;&gt;""),AANVRAAG!$B$6-1,""),"Gelijk aan ingangsdatum wijziging.")</f>
        <v/>
      </c>
    </row>
    <row r="203" spans="1:3" x14ac:dyDescent="0.25">
      <c r="A203" s="102"/>
      <c r="B203" s="102"/>
      <c r="C203" s="104" t="str">
        <f>IFERROR(IF(AND(A203&lt;&gt;"",B203&lt;&gt;""),AANVRAAG!$B$6-1,""),"Gelijk aan ingangsdatum wijziging.")</f>
        <v/>
      </c>
    </row>
    <row r="204" spans="1:3" x14ac:dyDescent="0.25">
      <c r="A204" s="102"/>
      <c r="B204" s="102"/>
      <c r="C204" s="104" t="str">
        <f>IFERROR(IF(AND(A204&lt;&gt;"",B204&lt;&gt;""),AANVRAAG!$B$6-1,""),"Gelijk aan ingangsdatum wijziging.")</f>
        <v/>
      </c>
    </row>
    <row r="205" spans="1:3" x14ac:dyDescent="0.25">
      <c r="A205" s="102"/>
      <c r="B205" s="102"/>
      <c r="C205" s="104" t="str">
        <f>IFERROR(IF(AND(A205&lt;&gt;"",B205&lt;&gt;""),AANVRAAG!$B$6-1,""),"Gelijk aan ingangsdatum wijziging.")</f>
        <v/>
      </c>
    </row>
    <row r="206" spans="1:3" x14ac:dyDescent="0.25">
      <c r="A206" s="102"/>
      <c r="B206" s="102"/>
      <c r="C206" s="104" t="str">
        <f>IFERROR(IF(AND(A206&lt;&gt;"",B206&lt;&gt;""),AANVRAAG!$B$6-1,""),"Gelijk aan ingangsdatum wijziging.")</f>
        <v/>
      </c>
    </row>
    <row r="207" spans="1:3" x14ac:dyDescent="0.25">
      <c r="A207" s="102"/>
      <c r="B207" s="102"/>
      <c r="C207" s="104" t="str">
        <f>IFERROR(IF(AND(A207&lt;&gt;"",B207&lt;&gt;""),AANVRAAG!$B$6-1,""),"Gelijk aan ingangsdatum wijziging.")</f>
        <v/>
      </c>
    </row>
    <row r="208" spans="1:3" x14ac:dyDescent="0.25">
      <c r="A208" s="102"/>
      <c r="B208" s="102"/>
      <c r="C208" s="104" t="str">
        <f>IFERROR(IF(AND(A208&lt;&gt;"",B208&lt;&gt;""),AANVRAAG!$B$6-1,""),"Gelijk aan ingangsdatum wijziging.")</f>
        <v/>
      </c>
    </row>
    <row r="209" spans="1:3" x14ac:dyDescent="0.25">
      <c r="A209" s="102"/>
      <c r="B209" s="102"/>
      <c r="C209" s="104" t="str">
        <f>IFERROR(IF(AND(A209&lt;&gt;"",B209&lt;&gt;""),AANVRAAG!$B$6-1,""),"Gelijk aan ingangsdatum wijziging.")</f>
        <v/>
      </c>
    </row>
    <row r="210" spans="1:3" x14ac:dyDescent="0.25">
      <c r="A210" s="102"/>
      <c r="B210" s="102"/>
      <c r="C210" s="104" t="str">
        <f>IFERROR(IF(AND(A210&lt;&gt;"",B210&lt;&gt;""),AANVRAAG!$B$6-1,""),"Gelijk aan ingangsdatum wijziging.")</f>
        <v/>
      </c>
    </row>
    <row r="211" spans="1:3" x14ac:dyDescent="0.25">
      <c r="A211" s="102"/>
      <c r="B211" s="102"/>
      <c r="C211" s="104" t="str">
        <f>IFERROR(IF(AND(A211&lt;&gt;"",B211&lt;&gt;""),AANVRAAG!$B$6-1,""),"Gelijk aan ingangsdatum wijziging.")</f>
        <v/>
      </c>
    </row>
    <row r="212" spans="1:3" x14ac:dyDescent="0.25">
      <c r="A212" s="102"/>
      <c r="B212" s="102"/>
      <c r="C212" s="104" t="str">
        <f>IFERROR(IF(AND(A212&lt;&gt;"",B212&lt;&gt;""),AANVRAAG!$B$6-1,""),"Gelijk aan ingangsdatum wijziging.")</f>
        <v/>
      </c>
    </row>
    <row r="213" spans="1:3" x14ac:dyDescent="0.25">
      <c r="A213" s="102"/>
      <c r="B213" s="102"/>
      <c r="C213" s="104" t="str">
        <f>IFERROR(IF(AND(A213&lt;&gt;"",B213&lt;&gt;""),AANVRAAG!$B$6-1,""),"Gelijk aan ingangsdatum wijziging.")</f>
        <v/>
      </c>
    </row>
    <row r="214" spans="1:3" x14ac:dyDescent="0.25">
      <c r="A214" s="102"/>
      <c r="B214" s="102"/>
      <c r="C214" s="104" t="str">
        <f>IFERROR(IF(AND(A214&lt;&gt;"",B214&lt;&gt;""),AANVRAAG!$B$6-1,""),"Gelijk aan ingangsdatum wijziging.")</f>
        <v/>
      </c>
    </row>
    <row r="215" spans="1:3" x14ac:dyDescent="0.25">
      <c r="A215" s="102"/>
      <c r="B215" s="102"/>
      <c r="C215" s="104" t="str">
        <f>IFERROR(IF(AND(A215&lt;&gt;"",B215&lt;&gt;""),AANVRAAG!$B$6-1,""),"Gelijk aan ingangsdatum wijziging.")</f>
        <v/>
      </c>
    </row>
    <row r="216" spans="1:3" x14ac:dyDescent="0.25">
      <c r="A216" s="102"/>
      <c r="B216" s="102"/>
      <c r="C216" s="104" t="str">
        <f>IFERROR(IF(AND(A216&lt;&gt;"",B216&lt;&gt;""),AANVRAAG!$B$6-1,""),"Gelijk aan ingangsdatum wijziging.")</f>
        <v/>
      </c>
    </row>
    <row r="217" spans="1:3" x14ac:dyDescent="0.25">
      <c r="A217" s="102"/>
      <c r="B217" s="102"/>
      <c r="C217" s="104" t="str">
        <f>IFERROR(IF(AND(A217&lt;&gt;"",B217&lt;&gt;""),AANVRAAG!$B$6-1,""),"Gelijk aan ingangsdatum wijziging.")</f>
        <v/>
      </c>
    </row>
    <row r="218" spans="1:3" x14ac:dyDescent="0.25">
      <c r="A218" s="102"/>
      <c r="B218" s="102"/>
      <c r="C218" s="104" t="str">
        <f>IFERROR(IF(AND(A218&lt;&gt;"",B218&lt;&gt;""),AANVRAAG!$B$6-1,""),"Gelijk aan ingangsdatum wijziging.")</f>
        <v/>
      </c>
    </row>
    <row r="219" spans="1:3" x14ac:dyDescent="0.25">
      <c r="A219" s="102"/>
      <c r="B219" s="102"/>
      <c r="C219" s="104" t="str">
        <f>IFERROR(IF(AND(A219&lt;&gt;"",B219&lt;&gt;""),AANVRAAG!$B$6-1,""),"Gelijk aan ingangsdatum wijziging.")</f>
        <v/>
      </c>
    </row>
    <row r="220" spans="1:3" x14ac:dyDescent="0.25">
      <c r="A220" s="102"/>
      <c r="B220" s="102"/>
      <c r="C220" s="104" t="str">
        <f>IFERROR(IF(AND(A220&lt;&gt;"",B220&lt;&gt;""),AANVRAAG!$B$6-1,""),"Gelijk aan ingangsdatum wijziging.")</f>
        <v/>
      </c>
    </row>
    <row r="221" spans="1:3" x14ac:dyDescent="0.25">
      <c r="A221" s="102"/>
      <c r="B221" s="102"/>
      <c r="C221" s="104" t="str">
        <f>IFERROR(IF(AND(A221&lt;&gt;"",B221&lt;&gt;""),AANVRAAG!$B$6-1,""),"Gelijk aan ingangsdatum wijziging.")</f>
        <v/>
      </c>
    </row>
    <row r="222" spans="1:3" x14ac:dyDescent="0.25">
      <c r="A222" s="102"/>
      <c r="B222" s="102"/>
      <c r="C222" s="104" t="str">
        <f>IFERROR(IF(AND(A222&lt;&gt;"",B222&lt;&gt;""),AANVRAAG!$B$6-1,""),"Gelijk aan ingangsdatum wijziging.")</f>
        <v/>
      </c>
    </row>
    <row r="223" spans="1:3" x14ac:dyDescent="0.25">
      <c r="A223" s="102"/>
      <c r="B223" s="102"/>
      <c r="C223" s="104" t="str">
        <f>IFERROR(IF(AND(A223&lt;&gt;"",B223&lt;&gt;""),AANVRAAG!$B$6-1,""),"Gelijk aan ingangsdatum wijziging.")</f>
        <v/>
      </c>
    </row>
    <row r="224" spans="1:3" x14ac:dyDescent="0.25">
      <c r="A224" s="102"/>
      <c r="B224" s="102"/>
      <c r="C224" s="104" t="str">
        <f>IFERROR(IF(AND(A224&lt;&gt;"",B224&lt;&gt;""),AANVRAAG!$B$6-1,""),"Gelijk aan ingangsdatum wijziging.")</f>
        <v/>
      </c>
    </row>
    <row r="225" spans="1:3" x14ac:dyDescent="0.25">
      <c r="A225" s="102"/>
      <c r="B225" s="102"/>
      <c r="C225" s="104" t="str">
        <f>IFERROR(IF(AND(A225&lt;&gt;"",B225&lt;&gt;""),AANVRAAG!$B$6-1,""),"Gelijk aan ingangsdatum wijziging.")</f>
        <v/>
      </c>
    </row>
    <row r="226" spans="1:3" x14ac:dyDescent="0.25">
      <c r="A226" s="102"/>
      <c r="B226" s="102"/>
      <c r="C226" s="104" t="str">
        <f>IFERROR(IF(AND(A226&lt;&gt;"",B226&lt;&gt;""),AANVRAAG!$B$6-1,""),"Gelijk aan ingangsdatum wijziging.")</f>
        <v/>
      </c>
    </row>
    <row r="227" spans="1:3" x14ac:dyDescent="0.25">
      <c r="A227" s="102"/>
      <c r="B227" s="102"/>
      <c r="C227" s="104" t="str">
        <f>IFERROR(IF(AND(A227&lt;&gt;"",B227&lt;&gt;""),AANVRAAG!$B$6-1,""),"Gelijk aan ingangsdatum wijziging.")</f>
        <v/>
      </c>
    </row>
    <row r="228" spans="1:3" x14ac:dyDescent="0.25">
      <c r="A228" s="102"/>
      <c r="B228" s="102"/>
      <c r="C228" s="104" t="str">
        <f>IFERROR(IF(AND(A228&lt;&gt;"",B228&lt;&gt;""),AANVRAAG!$B$6-1,""),"Gelijk aan ingangsdatum wijziging.")</f>
        <v/>
      </c>
    </row>
    <row r="229" spans="1:3" x14ac:dyDescent="0.25">
      <c r="A229" s="102"/>
      <c r="B229" s="102"/>
      <c r="C229" s="104" t="str">
        <f>IFERROR(IF(AND(A229&lt;&gt;"",B229&lt;&gt;""),AANVRAAG!$B$6-1,""),"Gelijk aan ingangsdatum wijziging.")</f>
        <v/>
      </c>
    </row>
    <row r="230" spans="1:3" x14ac:dyDescent="0.25">
      <c r="A230" s="102"/>
      <c r="B230" s="102"/>
      <c r="C230" s="104" t="str">
        <f>IFERROR(IF(AND(A230&lt;&gt;"",B230&lt;&gt;""),AANVRAAG!$B$6-1,""),"Gelijk aan ingangsdatum wijziging.")</f>
        <v/>
      </c>
    </row>
    <row r="231" spans="1:3" x14ac:dyDescent="0.25">
      <c r="A231" s="102"/>
      <c r="B231" s="102"/>
      <c r="C231" s="104" t="str">
        <f>IFERROR(IF(AND(A231&lt;&gt;"",B231&lt;&gt;""),AANVRAAG!$B$6-1,""),"Gelijk aan ingangsdatum wijziging.")</f>
        <v/>
      </c>
    </row>
    <row r="232" spans="1:3" x14ac:dyDescent="0.25">
      <c r="A232" s="102"/>
      <c r="B232" s="102"/>
      <c r="C232" s="104" t="str">
        <f>IFERROR(IF(AND(A232&lt;&gt;"",B232&lt;&gt;""),AANVRAAG!$B$6-1,""),"Gelijk aan ingangsdatum wijziging.")</f>
        <v/>
      </c>
    </row>
    <row r="233" spans="1:3" x14ac:dyDescent="0.25">
      <c r="A233" s="102"/>
      <c r="B233" s="102"/>
      <c r="C233" s="104" t="str">
        <f>IFERROR(IF(AND(A233&lt;&gt;"",B233&lt;&gt;""),AANVRAAG!$B$6-1,""),"Gelijk aan ingangsdatum wijziging.")</f>
        <v/>
      </c>
    </row>
    <row r="234" spans="1:3" x14ac:dyDescent="0.25">
      <c r="A234" s="102"/>
      <c r="B234" s="102"/>
      <c r="C234" s="104" t="str">
        <f>IFERROR(IF(AND(A234&lt;&gt;"",B234&lt;&gt;""),AANVRAAG!$B$6-1,""),"Gelijk aan ingangsdatum wijziging.")</f>
        <v/>
      </c>
    </row>
    <row r="235" spans="1:3" x14ac:dyDescent="0.25">
      <c r="A235" s="102"/>
      <c r="B235" s="102"/>
      <c r="C235" s="104" t="str">
        <f>IFERROR(IF(AND(A235&lt;&gt;"",B235&lt;&gt;""),AANVRAAG!$B$6-1,""),"Gelijk aan ingangsdatum wijziging.")</f>
        <v/>
      </c>
    </row>
    <row r="236" spans="1:3" x14ac:dyDescent="0.25">
      <c r="A236" s="102"/>
      <c r="B236" s="102"/>
      <c r="C236" s="104" t="str">
        <f>IFERROR(IF(AND(A236&lt;&gt;"",B236&lt;&gt;""),AANVRAAG!$B$6-1,""),"Gelijk aan ingangsdatum wijziging.")</f>
        <v/>
      </c>
    </row>
    <row r="237" spans="1:3" x14ac:dyDescent="0.25">
      <c r="A237" s="102"/>
      <c r="B237" s="102"/>
      <c r="C237" s="104" t="str">
        <f>IFERROR(IF(AND(A237&lt;&gt;"",B237&lt;&gt;""),AANVRAAG!$B$6-1,""),"Gelijk aan ingangsdatum wijziging.")</f>
        <v/>
      </c>
    </row>
    <row r="238" spans="1:3" x14ac:dyDescent="0.25">
      <c r="A238" s="102"/>
      <c r="B238" s="102"/>
      <c r="C238" s="104" t="str">
        <f>IFERROR(IF(AND(A238&lt;&gt;"",B238&lt;&gt;""),AANVRAAG!$B$6-1,""),"Gelijk aan ingangsdatum wijziging.")</f>
        <v/>
      </c>
    </row>
    <row r="239" spans="1:3" x14ac:dyDescent="0.25">
      <c r="A239" s="102"/>
      <c r="B239" s="102"/>
      <c r="C239" s="104" t="str">
        <f>IFERROR(IF(AND(A239&lt;&gt;"",B239&lt;&gt;""),AANVRAAG!$B$6-1,""),"Gelijk aan ingangsdatum wijziging.")</f>
        <v/>
      </c>
    </row>
    <row r="240" spans="1:3" x14ac:dyDescent="0.25">
      <c r="A240" s="102"/>
      <c r="B240" s="102"/>
      <c r="C240" s="104" t="str">
        <f>IFERROR(IF(AND(A240&lt;&gt;"",B240&lt;&gt;""),AANVRAAG!$B$6-1,""),"Gelijk aan ingangsdatum wijziging.")</f>
        <v/>
      </c>
    </row>
    <row r="241" spans="1:3" x14ac:dyDescent="0.25">
      <c r="A241" s="102"/>
      <c r="B241" s="102"/>
      <c r="C241" s="104" t="str">
        <f>IFERROR(IF(AND(A241&lt;&gt;"",B241&lt;&gt;""),AANVRAAG!$B$6-1,""),"Gelijk aan ingangsdatum wijziging.")</f>
        <v/>
      </c>
    </row>
    <row r="242" spans="1:3" x14ac:dyDescent="0.25">
      <c r="A242" s="102"/>
      <c r="B242" s="102"/>
      <c r="C242" s="104" t="str">
        <f>IFERROR(IF(AND(A242&lt;&gt;"",B242&lt;&gt;""),AANVRAAG!$B$6-1,""),"Gelijk aan ingangsdatum wijziging.")</f>
        <v/>
      </c>
    </row>
    <row r="243" spans="1:3" x14ac:dyDescent="0.25">
      <c r="A243" s="102"/>
      <c r="B243" s="102"/>
      <c r="C243" s="104" t="str">
        <f>IFERROR(IF(AND(A243&lt;&gt;"",B243&lt;&gt;""),AANVRAAG!$B$6-1,""),"Gelijk aan ingangsdatum wijziging.")</f>
        <v/>
      </c>
    </row>
    <row r="244" spans="1:3" x14ac:dyDescent="0.25">
      <c r="A244" s="102"/>
      <c r="B244" s="102"/>
      <c r="C244" s="104" t="str">
        <f>IFERROR(IF(AND(A244&lt;&gt;"",B244&lt;&gt;""),AANVRAAG!$B$6-1,""),"Gelijk aan ingangsdatum wijziging.")</f>
        <v/>
      </c>
    </row>
    <row r="245" spans="1:3" x14ac:dyDescent="0.25">
      <c r="A245" s="102"/>
      <c r="B245" s="102"/>
      <c r="C245" s="104" t="str">
        <f>IFERROR(IF(AND(A245&lt;&gt;"",B245&lt;&gt;""),AANVRAAG!$B$6-1,""),"Gelijk aan ingangsdatum wijziging.")</f>
        <v/>
      </c>
    </row>
    <row r="246" spans="1:3" x14ac:dyDescent="0.25">
      <c r="A246" s="102"/>
      <c r="B246" s="102"/>
      <c r="C246" s="104" t="str">
        <f>IFERROR(IF(AND(A246&lt;&gt;"",B246&lt;&gt;""),AANVRAAG!$B$6-1,""),"Gelijk aan ingangsdatum wijziging.")</f>
        <v/>
      </c>
    </row>
    <row r="247" spans="1:3" x14ac:dyDescent="0.25">
      <c r="A247" s="102"/>
      <c r="B247" s="102"/>
      <c r="C247" s="104" t="str">
        <f>IFERROR(IF(AND(A247&lt;&gt;"",B247&lt;&gt;""),AANVRAAG!$B$6-1,""),"Gelijk aan ingangsdatum wijziging.")</f>
        <v/>
      </c>
    </row>
    <row r="248" spans="1:3" x14ac:dyDescent="0.25">
      <c r="A248" s="102"/>
      <c r="B248" s="102"/>
      <c r="C248" s="104" t="str">
        <f>IFERROR(IF(AND(A248&lt;&gt;"",B248&lt;&gt;""),AANVRAAG!$B$6-1,""),"Gelijk aan ingangsdatum wijziging.")</f>
        <v/>
      </c>
    </row>
    <row r="249" spans="1:3" x14ac:dyDescent="0.25">
      <c r="A249" s="102"/>
      <c r="B249" s="102"/>
      <c r="C249" s="104" t="str">
        <f>IFERROR(IF(AND(A249&lt;&gt;"",B249&lt;&gt;""),AANVRAAG!$B$6-1,""),"Gelijk aan ingangsdatum wijziging.")</f>
        <v/>
      </c>
    </row>
    <row r="250" spans="1:3" x14ac:dyDescent="0.25">
      <c r="A250" s="102"/>
      <c r="B250" s="102"/>
      <c r="C250" s="104" t="str">
        <f>IFERROR(IF(AND(A250&lt;&gt;"",B250&lt;&gt;""),AANVRAAG!$B$6-1,""),"Gelijk aan ingangsdatum wijziging.")</f>
        <v/>
      </c>
    </row>
    <row r="251" spans="1:3" x14ac:dyDescent="0.25">
      <c r="A251" s="102"/>
      <c r="B251" s="102"/>
      <c r="C251" s="104" t="str">
        <f>IFERROR(IF(AND(A251&lt;&gt;"",B251&lt;&gt;""),AANVRAAG!$B$6-1,""),"Gelijk aan ingangsdatum wijziging.")</f>
        <v/>
      </c>
    </row>
    <row r="252" spans="1:3" x14ac:dyDescent="0.25">
      <c r="A252" s="102"/>
      <c r="B252" s="102"/>
      <c r="C252" s="104" t="str">
        <f>IFERROR(IF(AND(A252&lt;&gt;"",B252&lt;&gt;""),AANVRAAG!$B$6-1,""),"Gelijk aan ingangsdatum wijziging.")</f>
        <v/>
      </c>
    </row>
    <row r="253" spans="1:3" x14ac:dyDescent="0.25">
      <c r="A253" s="102"/>
      <c r="B253" s="102"/>
      <c r="C253" s="104" t="str">
        <f>IFERROR(IF(AND(A253&lt;&gt;"",B253&lt;&gt;""),AANVRAAG!$B$6-1,""),"Gelijk aan ingangsdatum wijziging.")</f>
        <v/>
      </c>
    </row>
    <row r="254" spans="1:3" x14ac:dyDescent="0.25">
      <c r="A254" s="102"/>
      <c r="B254" s="102"/>
      <c r="C254" s="104" t="str">
        <f>IFERROR(IF(AND(A254&lt;&gt;"",B254&lt;&gt;""),AANVRAAG!$B$6-1,""),"Gelijk aan ingangsdatum wijziging.")</f>
        <v/>
      </c>
    </row>
    <row r="255" spans="1:3" x14ac:dyDescent="0.25">
      <c r="A255" s="102"/>
      <c r="B255" s="102"/>
      <c r="C255" s="104" t="str">
        <f>IFERROR(IF(AND(A255&lt;&gt;"",B255&lt;&gt;""),AANVRAAG!$B$6-1,""),"Gelijk aan ingangsdatum wijziging.")</f>
        <v/>
      </c>
    </row>
    <row r="256" spans="1:3" x14ac:dyDescent="0.25">
      <c r="A256" s="102"/>
      <c r="B256" s="102"/>
      <c r="C256" s="104" t="str">
        <f>IFERROR(IF(AND(A256&lt;&gt;"",B256&lt;&gt;""),AANVRAAG!$B$6-1,""),"Gelijk aan ingangsdatum wijziging.")</f>
        <v/>
      </c>
    </row>
    <row r="257" spans="1:3" x14ac:dyDescent="0.25">
      <c r="A257" s="102"/>
      <c r="B257" s="102"/>
      <c r="C257" s="104" t="str">
        <f>IFERROR(IF(AND(A257&lt;&gt;"",B257&lt;&gt;""),AANVRAAG!$B$6-1,""),"Gelijk aan ingangsdatum wijziging.")</f>
        <v/>
      </c>
    </row>
    <row r="258" spans="1:3" x14ac:dyDescent="0.25">
      <c r="A258" s="102"/>
      <c r="B258" s="102"/>
      <c r="C258" s="104" t="str">
        <f>IFERROR(IF(AND(A258&lt;&gt;"",B258&lt;&gt;""),AANVRAAG!$B$6-1,""),"Gelijk aan ingangsdatum wijziging.")</f>
        <v/>
      </c>
    </row>
    <row r="259" spans="1:3" x14ac:dyDescent="0.25">
      <c r="A259" s="102"/>
      <c r="B259" s="102"/>
      <c r="C259" s="104" t="str">
        <f>IFERROR(IF(AND(A259&lt;&gt;"",B259&lt;&gt;""),AANVRAAG!$B$6-1,""),"Gelijk aan ingangsdatum wijziging.")</f>
        <v/>
      </c>
    </row>
    <row r="260" spans="1:3" x14ac:dyDescent="0.25">
      <c r="A260" s="102"/>
      <c r="B260" s="102"/>
      <c r="C260" s="104" t="str">
        <f>IFERROR(IF(AND(A260&lt;&gt;"",B260&lt;&gt;""),AANVRAAG!$B$6-1,""),"Gelijk aan ingangsdatum wijziging.")</f>
        <v/>
      </c>
    </row>
    <row r="261" spans="1:3" x14ac:dyDescent="0.25">
      <c r="A261" s="102"/>
      <c r="B261" s="102"/>
      <c r="C261" s="104" t="str">
        <f>IFERROR(IF(AND(A261&lt;&gt;"",B261&lt;&gt;""),AANVRAAG!$B$6-1,""),"Gelijk aan ingangsdatum wijziging.")</f>
        <v/>
      </c>
    </row>
    <row r="262" spans="1:3" x14ac:dyDescent="0.25">
      <c r="A262" s="102"/>
      <c r="B262" s="102"/>
      <c r="C262" s="104" t="str">
        <f>IFERROR(IF(AND(A262&lt;&gt;"",B262&lt;&gt;""),AANVRAAG!$B$6-1,""),"Gelijk aan ingangsdatum wijziging.")</f>
        <v/>
      </c>
    </row>
    <row r="263" spans="1:3" x14ac:dyDescent="0.25">
      <c r="A263" s="102"/>
      <c r="B263" s="102"/>
      <c r="C263" s="104" t="str">
        <f>IFERROR(IF(AND(A263&lt;&gt;"",B263&lt;&gt;""),AANVRAAG!$B$6-1,""),"Gelijk aan ingangsdatum wijziging.")</f>
        <v/>
      </c>
    </row>
    <row r="264" spans="1:3" x14ac:dyDescent="0.25">
      <c r="A264" s="102"/>
      <c r="B264" s="102"/>
      <c r="C264" s="104" t="str">
        <f>IFERROR(IF(AND(A264&lt;&gt;"",B264&lt;&gt;""),AANVRAAG!$B$6-1,""),"Gelijk aan ingangsdatum wijziging.")</f>
        <v/>
      </c>
    </row>
    <row r="265" spans="1:3" x14ac:dyDescent="0.25">
      <c r="A265" s="102"/>
      <c r="B265" s="102"/>
      <c r="C265" s="104" t="str">
        <f>IFERROR(IF(AND(A265&lt;&gt;"",B265&lt;&gt;""),AANVRAAG!$B$6-1,""),"Gelijk aan ingangsdatum wijziging.")</f>
        <v/>
      </c>
    </row>
    <row r="266" spans="1:3" x14ac:dyDescent="0.25">
      <c r="A266" s="102"/>
      <c r="B266" s="102"/>
      <c r="C266" s="104" t="str">
        <f>IFERROR(IF(AND(A266&lt;&gt;"",B266&lt;&gt;""),AANVRAAG!$B$6-1,""),"Gelijk aan ingangsdatum wijziging.")</f>
        <v/>
      </c>
    </row>
    <row r="267" spans="1:3" x14ac:dyDescent="0.25">
      <c r="A267" s="102"/>
      <c r="B267" s="102"/>
      <c r="C267" s="104" t="str">
        <f>IFERROR(IF(AND(A267&lt;&gt;"",B267&lt;&gt;""),AANVRAAG!$B$6-1,""),"Gelijk aan ingangsdatum wijziging.")</f>
        <v/>
      </c>
    </row>
    <row r="268" spans="1:3" x14ac:dyDescent="0.25">
      <c r="A268" s="102"/>
      <c r="B268" s="102"/>
      <c r="C268" s="104" t="str">
        <f>IFERROR(IF(AND(A268&lt;&gt;"",B268&lt;&gt;""),AANVRAAG!$B$6-1,""),"Gelijk aan ingangsdatum wijziging.")</f>
        <v/>
      </c>
    </row>
    <row r="269" spans="1:3" x14ac:dyDescent="0.25">
      <c r="A269" s="102"/>
      <c r="B269" s="102"/>
      <c r="C269" s="104" t="str">
        <f>IFERROR(IF(AND(A269&lt;&gt;"",B269&lt;&gt;""),AANVRAAG!$B$6-1,""),"Gelijk aan ingangsdatum wijziging.")</f>
        <v/>
      </c>
    </row>
    <row r="270" spans="1:3" x14ac:dyDescent="0.25">
      <c r="A270" s="102"/>
      <c r="B270" s="102"/>
      <c r="C270" s="104" t="str">
        <f>IFERROR(IF(AND(A270&lt;&gt;"",B270&lt;&gt;""),AANVRAAG!$B$6-1,""),"Gelijk aan ingangsdatum wijziging.")</f>
        <v/>
      </c>
    </row>
    <row r="271" spans="1:3" x14ac:dyDescent="0.25">
      <c r="A271" s="102"/>
      <c r="B271" s="102"/>
      <c r="C271" s="104" t="str">
        <f>IFERROR(IF(AND(A271&lt;&gt;"",B271&lt;&gt;""),AANVRAAG!$B$6-1,""),"Gelijk aan ingangsdatum wijziging.")</f>
        <v/>
      </c>
    </row>
    <row r="272" spans="1:3" x14ac:dyDescent="0.25">
      <c r="A272" s="102"/>
      <c r="B272" s="102"/>
      <c r="C272" s="104" t="str">
        <f>IFERROR(IF(AND(A272&lt;&gt;"",B272&lt;&gt;""),AANVRAAG!$B$6-1,""),"Gelijk aan ingangsdatum wijziging.")</f>
        <v/>
      </c>
    </row>
    <row r="273" spans="1:3" x14ac:dyDescent="0.25">
      <c r="A273" s="102"/>
      <c r="B273" s="102"/>
      <c r="C273" s="104" t="str">
        <f>IFERROR(IF(AND(A273&lt;&gt;"",B273&lt;&gt;""),AANVRAAG!$B$6-1,""),"Gelijk aan ingangsdatum wijziging.")</f>
        <v/>
      </c>
    </row>
    <row r="274" spans="1:3" x14ac:dyDescent="0.25">
      <c r="A274" s="102"/>
      <c r="B274" s="102"/>
      <c r="C274" s="104" t="str">
        <f>IFERROR(IF(AND(A274&lt;&gt;"",B274&lt;&gt;""),AANVRAAG!$B$6-1,""),"Gelijk aan ingangsdatum wijziging.")</f>
        <v/>
      </c>
    </row>
    <row r="275" spans="1:3" x14ac:dyDescent="0.25">
      <c r="A275" s="102"/>
      <c r="B275" s="102"/>
      <c r="C275" s="104" t="str">
        <f>IFERROR(IF(AND(A275&lt;&gt;"",B275&lt;&gt;""),AANVRAAG!$B$6-1,""),"Gelijk aan ingangsdatum wijziging.")</f>
        <v/>
      </c>
    </row>
    <row r="276" spans="1:3" x14ac:dyDescent="0.25">
      <c r="A276" s="102"/>
      <c r="B276" s="102"/>
      <c r="C276" s="104" t="str">
        <f>IFERROR(IF(AND(A276&lt;&gt;"",B276&lt;&gt;""),AANVRAAG!$B$6-1,""),"Gelijk aan ingangsdatum wijziging.")</f>
        <v/>
      </c>
    </row>
    <row r="277" spans="1:3" x14ac:dyDescent="0.25">
      <c r="A277" s="102"/>
      <c r="B277" s="102"/>
      <c r="C277" s="104" t="str">
        <f>IFERROR(IF(AND(A277&lt;&gt;"",B277&lt;&gt;""),AANVRAAG!$B$6-1,""),"Gelijk aan ingangsdatum wijziging.")</f>
        <v/>
      </c>
    </row>
    <row r="278" spans="1:3" x14ac:dyDescent="0.25">
      <c r="A278" s="102"/>
      <c r="B278" s="102"/>
      <c r="C278" s="104" t="str">
        <f>IFERROR(IF(AND(A278&lt;&gt;"",B278&lt;&gt;""),AANVRAAG!$B$6-1,""),"Gelijk aan ingangsdatum wijziging.")</f>
        <v/>
      </c>
    </row>
    <row r="279" spans="1:3" x14ac:dyDescent="0.25">
      <c r="A279" s="102"/>
      <c r="B279" s="102"/>
      <c r="C279" s="104" t="str">
        <f>IFERROR(IF(AND(A279&lt;&gt;"",B279&lt;&gt;""),AANVRAAG!$B$6-1,""),"Gelijk aan ingangsdatum wijziging.")</f>
        <v/>
      </c>
    </row>
    <row r="280" spans="1:3" x14ac:dyDescent="0.25">
      <c r="A280" s="102"/>
      <c r="B280" s="102"/>
      <c r="C280" s="104" t="str">
        <f>IFERROR(IF(AND(A280&lt;&gt;"",B280&lt;&gt;""),AANVRAAG!$B$6-1,""),"Gelijk aan ingangsdatum wijziging.")</f>
        <v/>
      </c>
    </row>
    <row r="281" spans="1:3" x14ac:dyDescent="0.25">
      <c r="A281" s="102"/>
      <c r="B281" s="102"/>
      <c r="C281" s="104" t="str">
        <f>IFERROR(IF(AND(A281&lt;&gt;"",B281&lt;&gt;""),AANVRAAG!$B$6-1,""),"Gelijk aan ingangsdatum wijziging.")</f>
        <v/>
      </c>
    </row>
    <row r="282" spans="1:3" x14ac:dyDescent="0.25">
      <c r="A282" s="102"/>
      <c r="B282" s="102"/>
      <c r="C282" s="104" t="str">
        <f>IFERROR(IF(AND(A282&lt;&gt;"",B282&lt;&gt;""),AANVRAAG!$B$6-1,""),"Gelijk aan ingangsdatum wijziging.")</f>
        <v/>
      </c>
    </row>
    <row r="283" spans="1:3" x14ac:dyDescent="0.25">
      <c r="A283" s="102"/>
      <c r="B283" s="102"/>
      <c r="C283" s="104" t="str">
        <f>IFERROR(IF(AND(A283&lt;&gt;"",B283&lt;&gt;""),AANVRAAG!$B$6-1,""),"Gelijk aan ingangsdatum wijziging.")</f>
        <v/>
      </c>
    </row>
    <row r="284" spans="1:3" x14ac:dyDescent="0.25">
      <c r="A284" s="102"/>
      <c r="B284" s="102"/>
      <c r="C284" s="104" t="str">
        <f>IFERROR(IF(AND(A284&lt;&gt;"",B284&lt;&gt;""),AANVRAAG!$B$6-1,""),"Gelijk aan ingangsdatum wijziging.")</f>
        <v/>
      </c>
    </row>
    <row r="285" spans="1:3" x14ac:dyDescent="0.25">
      <c r="A285" s="102"/>
      <c r="B285" s="102"/>
      <c r="C285" s="104" t="str">
        <f>IFERROR(IF(AND(A285&lt;&gt;"",B285&lt;&gt;""),AANVRAAG!$B$6-1,""),"Gelijk aan ingangsdatum wijziging.")</f>
        <v/>
      </c>
    </row>
    <row r="286" spans="1:3" x14ac:dyDescent="0.25">
      <c r="A286" s="102"/>
      <c r="B286" s="102"/>
      <c r="C286" s="104" t="str">
        <f>IFERROR(IF(AND(A286&lt;&gt;"",B286&lt;&gt;""),AANVRAAG!$B$6-1,""),"Gelijk aan ingangsdatum wijziging.")</f>
        <v/>
      </c>
    </row>
    <row r="287" spans="1:3" x14ac:dyDescent="0.25">
      <c r="A287" s="102"/>
      <c r="B287" s="102"/>
      <c r="C287" s="104" t="str">
        <f>IFERROR(IF(AND(A287&lt;&gt;"",B287&lt;&gt;""),AANVRAAG!$B$6-1,""),"Gelijk aan ingangsdatum wijziging.")</f>
        <v/>
      </c>
    </row>
    <row r="288" spans="1:3" x14ac:dyDescent="0.25">
      <c r="A288" s="102"/>
      <c r="B288" s="102"/>
      <c r="C288" s="104" t="str">
        <f>IFERROR(IF(AND(A288&lt;&gt;"",B288&lt;&gt;""),AANVRAAG!$B$6-1,""),"Gelijk aan ingangsdatum wijziging.")</f>
        <v/>
      </c>
    </row>
    <row r="289" spans="1:3" x14ac:dyDescent="0.25">
      <c r="A289" s="102"/>
      <c r="B289" s="102"/>
      <c r="C289" s="104" t="str">
        <f>IFERROR(IF(AND(A289&lt;&gt;"",B289&lt;&gt;""),AANVRAAG!$B$6-1,""),"Gelijk aan ingangsdatum wijziging.")</f>
        <v/>
      </c>
    </row>
    <row r="290" spans="1:3" x14ac:dyDescent="0.25">
      <c r="A290" s="102"/>
      <c r="B290" s="102"/>
      <c r="C290" s="104" t="str">
        <f>IFERROR(IF(AND(A290&lt;&gt;"",B290&lt;&gt;""),AANVRAAG!$B$6-1,""),"Gelijk aan ingangsdatum wijziging.")</f>
        <v/>
      </c>
    </row>
    <row r="291" spans="1:3" x14ac:dyDescent="0.25">
      <c r="A291" s="102"/>
      <c r="B291" s="102"/>
      <c r="C291" s="104" t="str">
        <f>IFERROR(IF(AND(A291&lt;&gt;"",B291&lt;&gt;""),AANVRAAG!$B$6-1,""),"Gelijk aan ingangsdatum wijziging.")</f>
        <v/>
      </c>
    </row>
    <row r="292" spans="1:3" x14ac:dyDescent="0.25">
      <c r="A292" s="102"/>
      <c r="B292" s="102"/>
      <c r="C292" s="104" t="str">
        <f>IFERROR(IF(AND(A292&lt;&gt;"",B292&lt;&gt;""),AANVRAAG!$B$6-1,""),"Gelijk aan ingangsdatum wijziging.")</f>
        <v/>
      </c>
    </row>
    <row r="293" spans="1:3" x14ac:dyDescent="0.25">
      <c r="A293" s="102"/>
      <c r="B293" s="102"/>
      <c r="C293" s="104" t="str">
        <f>IFERROR(IF(AND(A293&lt;&gt;"",B293&lt;&gt;""),AANVRAAG!$B$6-1,""),"Gelijk aan ingangsdatum wijziging.")</f>
        <v/>
      </c>
    </row>
    <row r="294" spans="1:3" x14ac:dyDescent="0.25">
      <c r="A294" s="102"/>
      <c r="B294" s="102"/>
      <c r="C294" s="104" t="str">
        <f>IFERROR(IF(AND(A294&lt;&gt;"",B294&lt;&gt;""),AANVRAAG!$B$6-1,""),"Gelijk aan ingangsdatum wijziging.")</f>
        <v/>
      </c>
    </row>
    <row r="295" spans="1:3" x14ac:dyDescent="0.25">
      <c r="A295" s="102"/>
      <c r="B295" s="102"/>
      <c r="C295" s="104" t="str">
        <f>IFERROR(IF(AND(A295&lt;&gt;"",B295&lt;&gt;""),AANVRAAG!$B$6-1,""),"Gelijk aan ingangsdatum wijziging.")</f>
        <v/>
      </c>
    </row>
    <row r="296" spans="1:3" x14ac:dyDescent="0.25">
      <c r="A296" s="102"/>
      <c r="B296" s="102"/>
      <c r="C296" s="104" t="str">
        <f>IFERROR(IF(AND(A296&lt;&gt;"",B296&lt;&gt;""),AANVRAAG!$B$6-1,""),"Gelijk aan ingangsdatum wijziging.")</f>
        <v/>
      </c>
    </row>
    <row r="297" spans="1:3" x14ac:dyDescent="0.25">
      <c r="A297" s="102"/>
      <c r="B297" s="102"/>
      <c r="C297" s="104" t="str">
        <f>IFERROR(IF(AND(A297&lt;&gt;"",B297&lt;&gt;""),AANVRAAG!$B$6-1,""),"Gelijk aan ingangsdatum wijziging.")</f>
        <v/>
      </c>
    </row>
    <row r="298" spans="1:3" x14ac:dyDescent="0.25">
      <c r="A298" s="102"/>
      <c r="B298" s="102"/>
      <c r="C298" s="104" t="str">
        <f>IFERROR(IF(AND(A298&lt;&gt;"",B298&lt;&gt;""),AANVRAAG!$B$6-1,""),"Gelijk aan ingangsdatum wijziging.")</f>
        <v/>
      </c>
    </row>
    <row r="299" spans="1:3" x14ac:dyDescent="0.25">
      <c r="A299" s="102"/>
      <c r="B299" s="102"/>
      <c r="C299" s="104" t="str">
        <f>IFERROR(IF(AND(A299&lt;&gt;"",B299&lt;&gt;""),AANVRAAG!$B$6-1,""),"Gelijk aan ingangsdatum wijziging.")</f>
        <v/>
      </c>
    </row>
    <row r="300" spans="1:3" x14ac:dyDescent="0.25">
      <c r="A300" s="102"/>
      <c r="B300" s="102"/>
      <c r="C300" s="104" t="str">
        <f>IFERROR(IF(AND(A300&lt;&gt;"",B300&lt;&gt;""),AANVRAAG!$B$6-1,""),"Gelijk aan ingangsdatum wijziging.")</f>
        <v/>
      </c>
    </row>
    <row r="301" spans="1:3" x14ac:dyDescent="0.25">
      <c r="A301" s="102"/>
      <c r="B301" s="102"/>
      <c r="C301" s="104" t="str">
        <f>IFERROR(IF(AND(A301&lt;&gt;"",B301&lt;&gt;""),AANVRAAG!$B$6-1,""),"Gelijk aan ingangsdatum wijziging.")</f>
        <v/>
      </c>
    </row>
    <row r="302" spans="1:3" x14ac:dyDescent="0.25">
      <c r="A302" s="102"/>
      <c r="B302" s="102"/>
      <c r="C302" s="104" t="str">
        <f>IFERROR(IF(AND(A302&lt;&gt;"",B302&lt;&gt;""),AANVRAAG!$B$6-1,""),"Gelijk aan ingangsdatum wijziging.")</f>
        <v/>
      </c>
    </row>
    <row r="303" spans="1:3" x14ac:dyDescent="0.25">
      <c r="A303" s="102"/>
      <c r="B303" s="102"/>
      <c r="C303" s="104" t="str">
        <f>IFERROR(IF(AND(A303&lt;&gt;"",B303&lt;&gt;""),AANVRAAG!$B$6-1,""),"Gelijk aan ingangsdatum wijziging.")</f>
        <v/>
      </c>
    </row>
    <row r="304" spans="1:3" x14ac:dyDescent="0.25">
      <c r="A304" s="102"/>
      <c r="B304" s="102"/>
      <c r="C304" s="104" t="str">
        <f>IFERROR(IF(AND(A304&lt;&gt;"",B304&lt;&gt;""),AANVRAAG!$B$6-1,""),"Gelijk aan ingangsdatum wijziging.")</f>
        <v/>
      </c>
    </row>
    <row r="305" spans="1:3" x14ac:dyDescent="0.25">
      <c r="A305" s="102"/>
      <c r="B305" s="102"/>
      <c r="C305" s="104" t="str">
        <f>IFERROR(IF(AND(A305&lt;&gt;"",B305&lt;&gt;""),AANVRAAG!$B$6-1,""),"Gelijk aan ingangsdatum wijziging.")</f>
        <v/>
      </c>
    </row>
    <row r="306" spans="1:3" x14ac:dyDescent="0.25">
      <c r="A306" s="102"/>
      <c r="B306" s="102"/>
      <c r="C306" s="104" t="str">
        <f>IFERROR(IF(AND(A306&lt;&gt;"",B306&lt;&gt;""),AANVRAAG!$B$6-1,""),"Gelijk aan ingangsdatum wijziging.")</f>
        <v/>
      </c>
    </row>
    <row r="307" spans="1:3" x14ac:dyDescent="0.25">
      <c r="A307" s="102"/>
      <c r="B307" s="102"/>
      <c r="C307" s="104" t="str">
        <f>IFERROR(IF(AND(A307&lt;&gt;"",B307&lt;&gt;""),AANVRAAG!$B$6-1,""),"Gelijk aan ingangsdatum wijziging.")</f>
        <v/>
      </c>
    </row>
    <row r="308" spans="1:3" x14ac:dyDescent="0.25">
      <c r="A308" s="102"/>
      <c r="B308" s="102"/>
      <c r="C308" s="104" t="str">
        <f>IFERROR(IF(AND(A308&lt;&gt;"",B308&lt;&gt;""),AANVRAAG!$B$6-1,""),"Gelijk aan ingangsdatum wijziging.")</f>
        <v/>
      </c>
    </row>
    <row r="309" spans="1:3" x14ac:dyDescent="0.25">
      <c r="A309" s="102"/>
      <c r="B309" s="102"/>
      <c r="C309" s="104" t="str">
        <f>IFERROR(IF(AND(A309&lt;&gt;"",B309&lt;&gt;""),AANVRAAG!$B$6-1,""),"Gelijk aan ingangsdatum wijziging.")</f>
        <v/>
      </c>
    </row>
    <row r="310" spans="1:3" x14ac:dyDescent="0.25">
      <c r="A310" s="102"/>
      <c r="B310" s="102"/>
      <c r="C310" s="104" t="str">
        <f>IFERROR(IF(AND(A310&lt;&gt;"",B310&lt;&gt;""),AANVRAAG!$B$6-1,""),"Gelijk aan ingangsdatum wijziging.")</f>
        <v/>
      </c>
    </row>
    <row r="311" spans="1:3" x14ac:dyDescent="0.25">
      <c r="A311" s="102"/>
      <c r="B311" s="102"/>
      <c r="C311" s="104" t="str">
        <f>IFERROR(IF(AND(A311&lt;&gt;"",B311&lt;&gt;""),AANVRAAG!$B$6-1,""),"Gelijk aan ingangsdatum wijziging.")</f>
        <v/>
      </c>
    </row>
    <row r="312" spans="1:3" x14ac:dyDescent="0.25">
      <c r="A312" s="102"/>
      <c r="B312" s="102"/>
      <c r="C312" s="104" t="str">
        <f>IFERROR(IF(AND(A312&lt;&gt;"",B312&lt;&gt;""),AANVRAAG!$B$6-1,""),"Gelijk aan ingangsdatum wijziging.")</f>
        <v/>
      </c>
    </row>
    <row r="313" spans="1:3" x14ac:dyDescent="0.25">
      <c r="A313" s="102"/>
      <c r="B313" s="102"/>
      <c r="C313" s="104" t="str">
        <f>IFERROR(IF(AND(A313&lt;&gt;"",B313&lt;&gt;""),AANVRAAG!$B$6-1,""),"Gelijk aan ingangsdatum wijziging.")</f>
        <v/>
      </c>
    </row>
    <row r="314" spans="1:3" x14ac:dyDescent="0.25">
      <c r="A314" s="102"/>
      <c r="B314" s="102"/>
      <c r="C314" s="104" t="str">
        <f>IFERROR(IF(AND(A314&lt;&gt;"",B314&lt;&gt;""),AANVRAAG!$B$6-1,""),"Gelijk aan ingangsdatum wijziging.")</f>
        <v/>
      </c>
    </row>
    <row r="315" spans="1:3" x14ac:dyDescent="0.25">
      <c r="A315" s="102"/>
      <c r="B315" s="102"/>
      <c r="C315" s="104" t="str">
        <f>IFERROR(IF(AND(A315&lt;&gt;"",B315&lt;&gt;""),AANVRAAG!$B$6-1,""),"Gelijk aan ingangsdatum wijziging.")</f>
        <v/>
      </c>
    </row>
    <row r="316" spans="1:3" x14ac:dyDescent="0.25">
      <c r="A316" s="102"/>
      <c r="B316" s="102"/>
      <c r="C316" s="104" t="str">
        <f>IFERROR(IF(AND(A316&lt;&gt;"",B316&lt;&gt;""),AANVRAAG!$B$6-1,""),"Gelijk aan ingangsdatum wijziging.")</f>
        <v/>
      </c>
    </row>
    <row r="317" spans="1:3" x14ac:dyDescent="0.25">
      <c r="A317" s="102"/>
      <c r="B317" s="102"/>
      <c r="C317" s="104" t="str">
        <f>IFERROR(IF(AND(A317&lt;&gt;"",B317&lt;&gt;""),AANVRAAG!$B$6-1,""),"Gelijk aan ingangsdatum wijziging.")</f>
        <v/>
      </c>
    </row>
    <row r="318" spans="1:3" x14ac:dyDescent="0.25">
      <c r="A318" s="102"/>
      <c r="B318" s="102"/>
      <c r="C318" s="104" t="str">
        <f>IFERROR(IF(AND(A318&lt;&gt;"",B318&lt;&gt;""),AANVRAAG!$B$6-1,""),"Gelijk aan ingangsdatum wijziging.")</f>
        <v/>
      </c>
    </row>
    <row r="319" spans="1:3" x14ac:dyDescent="0.25">
      <c r="A319" s="102"/>
      <c r="B319" s="102"/>
      <c r="C319" s="104" t="str">
        <f>IFERROR(IF(AND(A319&lt;&gt;"",B319&lt;&gt;""),AANVRAAG!$B$6-1,""),"Gelijk aan ingangsdatum wijziging.")</f>
        <v/>
      </c>
    </row>
    <row r="320" spans="1:3" x14ac:dyDescent="0.25">
      <c r="A320" s="102"/>
      <c r="B320" s="102"/>
      <c r="C320" s="104" t="str">
        <f>IFERROR(IF(AND(A320&lt;&gt;"",B320&lt;&gt;""),AANVRAAG!$B$6-1,""),"Gelijk aan ingangsdatum wijziging.")</f>
        <v/>
      </c>
    </row>
    <row r="321" spans="1:3" x14ac:dyDescent="0.25">
      <c r="A321" s="102"/>
      <c r="B321" s="102"/>
      <c r="C321" s="104" t="str">
        <f>IFERROR(IF(AND(A321&lt;&gt;"",B321&lt;&gt;""),AANVRAAG!$B$6-1,""),"Gelijk aan ingangsdatum wijziging.")</f>
        <v/>
      </c>
    </row>
    <row r="322" spans="1:3" x14ac:dyDescent="0.25">
      <c r="A322" s="102"/>
      <c r="B322" s="102"/>
      <c r="C322" s="104" t="str">
        <f>IFERROR(IF(AND(A322&lt;&gt;"",B322&lt;&gt;""),AANVRAAG!$B$6-1,""),"Gelijk aan ingangsdatum wijziging.")</f>
        <v/>
      </c>
    </row>
    <row r="323" spans="1:3" x14ac:dyDescent="0.25">
      <c r="A323" s="102"/>
      <c r="B323" s="102"/>
      <c r="C323" s="104" t="str">
        <f>IFERROR(IF(AND(A323&lt;&gt;"",B323&lt;&gt;""),AANVRAAG!$B$6-1,""),"Gelijk aan ingangsdatum wijziging.")</f>
        <v/>
      </c>
    </row>
    <row r="324" spans="1:3" x14ac:dyDescent="0.25">
      <c r="A324" s="102"/>
      <c r="B324" s="102"/>
      <c r="C324" s="104" t="str">
        <f>IFERROR(IF(AND(A324&lt;&gt;"",B324&lt;&gt;""),AANVRAAG!$B$6-1,""),"Gelijk aan ingangsdatum wijziging.")</f>
        <v/>
      </c>
    </row>
    <row r="325" spans="1:3" x14ac:dyDescent="0.25">
      <c r="A325" s="102"/>
      <c r="B325" s="102"/>
      <c r="C325" s="104" t="str">
        <f>IFERROR(IF(AND(A325&lt;&gt;"",B325&lt;&gt;""),AANVRAAG!$B$6-1,""),"Gelijk aan ingangsdatum wijziging.")</f>
        <v/>
      </c>
    </row>
    <row r="326" spans="1:3" x14ac:dyDescent="0.25">
      <c r="A326" s="102"/>
      <c r="B326" s="102"/>
      <c r="C326" s="104" t="str">
        <f>IFERROR(IF(AND(A326&lt;&gt;"",B326&lt;&gt;""),AANVRAAG!$B$6-1,""),"Gelijk aan ingangsdatum wijziging.")</f>
        <v/>
      </c>
    </row>
    <row r="327" spans="1:3" x14ac:dyDescent="0.25">
      <c r="A327" s="102"/>
      <c r="B327" s="102"/>
      <c r="C327" s="104" t="str">
        <f>IFERROR(IF(AND(A327&lt;&gt;"",B327&lt;&gt;""),AANVRAAG!$B$6-1,""),"Gelijk aan ingangsdatum wijziging.")</f>
        <v/>
      </c>
    </row>
    <row r="328" spans="1:3" x14ac:dyDescent="0.25">
      <c r="A328" s="102"/>
      <c r="B328" s="102"/>
      <c r="C328" s="104" t="str">
        <f>IFERROR(IF(AND(A328&lt;&gt;"",B328&lt;&gt;""),AANVRAAG!$B$6-1,""),"Gelijk aan ingangsdatum wijziging.")</f>
        <v/>
      </c>
    </row>
    <row r="329" spans="1:3" x14ac:dyDescent="0.25">
      <c r="A329" s="102"/>
      <c r="B329" s="102"/>
      <c r="C329" s="104" t="str">
        <f>IFERROR(IF(AND(A329&lt;&gt;"",B329&lt;&gt;""),AANVRAAG!$B$6-1,""),"Gelijk aan ingangsdatum wijziging.")</f>
        <v/>
      </c>
    </row>
    <row r="330" spans="1:3" x14ac:dyDescent="0.25">
      <c r="A330" s="102"/>
      <c r="B330" s="102"/>
      <c r="C330" s="104" t="str">
        <f>IFERROR(IF(AND(A330&lt;&gt;"",B330&lt;&gt;""),AANVRAAG!$B$6-1,""),"Gelijk aan ingangsdatum wijziging.")</f>
        <v/>
      </c>
    </row>
    <row r="331" spans="1:3" x14ac:dyDescent="0.25">
      <c r="A331" s="102"/>
      <c r="B331" s="102"/>
      <c r="C331" s="104" t="str">
        <f>IFERROR(IF(AND(A331&lt;&gt;"",B331&lt;&gt;""),AANVRAAG!$B$6-1,""),"Gelijk aan ingangsdatum wijziging.")</f>
        <v/>
      </c>
    </row>
    <row r="332" spans="1:3" x14ac:dyDescent="0.25">
      <c r="A332" s="102"/>
      <c r="B332" s="102"/>
      <c r="C332" s="104" t="str">
        <f>IFERROR(IF(AND(A332&lt;&gt;"",B332&lt;&gt;""),AANVRAAG!$B$6-1,""),"Gelijk aan ingangsdatum wijziging.")</f>
        <v/>
      </c>
    </row>
    <row r="333" spans="1:3" x14ac:dyDescent="0.25">
      <c r="A333" s="102"/>
      <c r="B333" s="102"/>
      <c r="C333" s="104" t="str">
        <f>IFERROR(IF(AND(A333&lt;&gt;"",B333&lt;&gt;""),AANVRAAG!$B$6-1,""),"Gelijk aan ingangsdatum wijziging.")</f>
        <v/>
      </c>
    </row>
    <row r="334" spans="1:3" x14ac:dyDescent="0.25">
      <c r="A334" s="102"/>
      <c r="B334" s="102"/>
      <c r="C334" s="104" t="str">
        <f>IFERROR(IF(AND(A334&lt;&gt;"",B334&lt;&gt;""),AANVRAAG!$B$6-1,""),"Gelijk aan ingangsdatum wijziging.")</f>
        <v/>
      </c>
    </row>
    <row r="335" spans="1:3" x14ac:dyDescent="0.25">
      <c r="A335" s="102"/>
      <c r="B335" s="102"/>
      <c r="C335" s="104" t="str">
        <f>IFERROR(IF(AND(A335&lt;&gt;"",B335&lt;&gt;""),AANVRAAG!$B$6-1,""),"Gelijk aan ingangsdatum wijziging.")</f>
        <v/>
      </c>
    </row>
    <row r="336" spans="1:3" x14ac:dyDescent="0.25">
      <c r="A336" s="102"/>
      <c r="B336" s="102"/>
      <c r="C336" s="104" t="str">
        <f>IFERROR(IF(AND(A336&lt;&gt;"",B336&lt;&gt;""),AANVRAAG!$B$6-1,""),"Gelijk aan ingangsdatum wijziging.")</f>
        <v/>
      </c>
    </row>
    <row r="337" spans="1:3" x14ac:dyDescent="0.25">
      <c r="A337" s="102"/>
      <c r="B337" s="102"/>
      <c r="C337" s="104" t="str">
        <f>IFERROR(IF(AND(A337&lt;&gt;"",B337&lt;&gt;""),AANVRAAG!$B$6-1,""),"Gelijk aan ingangsdatum wijziging.")</f>
        <v/>
      </c>
    </row>
    <row r="338" spans="1:3" x14ac:dyDescent="0.25">
      <c r="A338" s="102"/>
      <c r="B338" s="102"/>
      <c r="C338" s="104" t="str">
        <f>IFERROR(IF(AND(A338&lt;&gt;"",B338&lt;&gt;""),AANVRAAG!$B$6-1,""),"Gelijk aan ingangsdatum wijziging.")</f>
        <v/>
      </c>
    </row>
    <row r="339" spans="1:3" x14ac:dyDescent="0.25">
      <c r="A339" s="102"/>
      <c r="B339" s="102"/>
      <c r="C339" s="104" t="str">
        <f>IFERROR(IF(AND(A339&lt;&gt;"",B339&lt;&gt;""),AANVRAAG!$B$6-1,""),"Gelijk aan ingangsdatum wijziging.")</f>
        <v/>
      </c>
    </row>
    <row r="340" spans="1:3" x14ac:dyDescent="0.25">
      <c r="A340" s="102"/>
      <c r="B340" s="102"/>
      <c r="C340" s="104" t="str">
        <f>IFERROR(IF(AND(A340&lt;&gt;"",B340&lt;&gt;""),AANVRAAG!$B$6-1,""),"Gelijk aan ingangsdatum wijziging.")</f>
        <v/>
      </c>
    </row>
    <row r="341" spans="1:3" x14ac:dyDescent="0.25">
      <c r="A341" s="102"/>
      <c r="B341" s="102"/>
      <c r="C341" s="104" t="str">
        <f>IFERROR(IF(AND(A341&lt;&gt;"",B341&lt;&gt;""),AANVRAAG!$B$6-1,""),"Gelijk aan ingangsdatum wijziging.")</f>
        <v/>
      </c>
    </row>
    <row r="342" spans="1:3" x14ac:dyDescent="0.25">
      <c r="A342" s="102"/>
      <c r="B342" s="102"/>
      <c r="C342" s="104" t="str">
        <f>IFERROR(IF(AND(A342&lt;&gt;"",B342&lt;&gt;""),AANVRAAG!$B$6-1,""),"Gelijk aan ingangsdatum wijziging.")</f>
        <v/>
      </c>
    </row>
    <row r="343" spans="1:3" x14ac:dyDescent="0.25">
      <c r="A343" s="102"/>
      <c r="B343" s="102"/>
      <c r="C343" s="104" t="str">
        <f>IFERROR(IF(AND(A343&lt;&gt;"",B343&lt;&gt;""),AANVRAAG!$B$6-1,""),"Gelijk aan ingangsdatum wijziging.")</f>
        <v/>
      </c>
    </row>
    <row r="344" spans="1:3" x14ac:dyDescent="0.25">
      <c r="A344" s="102"/>
      <c r="B344" s="102"/>
      <c r="C344" s="104" t="str">
        <f>IFERROR(IF(AND(A344&lt;&gt;"",B344&lt;&gt;""),AANVRAAG!$B$6-1,""),"Gelijk aan ingangsdatum wijziging.")</f>
        <v/>
      </c>
    </row>
    <row r="345" spans="1:3" x14ac:dyDescent="0.25">
      <c r="A345" s="102"/>
      <c r="B345" s="102"/>
      <c r="C345" s="104" t="str">
        <f>IFERROR(IF(AND(A345&lt;&gt;"",B345&lt;&gt;""),AANVRAAG!$B$6-1,""),"Gelijk aan ingangsdatum wijziging.")</f>
        <v/>
      </c>
    </row>
    <row r="346" spans="1:3" x14ac:dyDescent="0.25">
      <c r="A346" s="102"/>
      <c r="B346" s="102"/>
      <c r="C346" s="104" t="str">
        <f>IFERROR(IF(AND(A346&lt;&gt;"",B346&lt;&gt;""),AANVRAAG!$B$6-1,""),"Gelijk aan ingangsdatum wijziging.")</f>
        <v/>
      </c>
    </row>
    <row r="347" spans="1:3" x14ac:dyDescent="0.25">
      <c r="A347" s="102"/>
      <c r="B347" s="102"/>
      <c r="C347" s="104" t="str">
        <f>IFERROR(IF(AND(A347&lt;&gt;"",B347&lt;&gt;""),AANVRAAG!$B$6-1,""),"Gelijk aan ingangsdatum wijziging.")</f>
        <v/>
      </c>
    </row>
    <row r="348" spans="1:3" x14ac:dyDescent="0.25">
      <c r="A348" s="102"/>
      <c r="B348" s="102"/>
      <c r="C348" s="104" t="str">
        <f>IFERROR(IF(AND(A348&lt;&gt;"",B348&lt;&gt;""),AANVRAAG!$B$6-1,""),"Gelijk aan ingangsdatum wijziging.")</f>
        <v/>
      </c>
    </row>
    <row r="349" spans="1:3" x14ac:dyDescent="0.25">
      <c r="A349" s="102"/>
      <c r="B349" s="102"/>
      <c r="C349" s="104" t="str">
        <f>IFERROR(IF(AND(A349&lt;&gt;"",B349&lt;&gt;""),AANVRAAG!$B$6-1,""),"Gelijk aan ingangsdatum wijziging.")</f>
        <v/>
      </c>
    </row>
    <row r="350" spans="1:3" x14ac:dyDescent="0.25">
      <c r="A350" s="102"/>
      <c r="B350" s="102"/>
      <c r="C350" s="104" t="str">
        <f>IFERROR(IF(AND(A350&lt;&gt;"",B350&lt;&gt;""),AANVRAAG!$B$6-1,""),"Gelijk aan ingangsdatum wijziging.")</f>
        <v/>
      </c>
    </row>
    <row r="351" spans="1:3" x14ac:dyDescent="0.25">
      <c r="A351" s="102"/>
      <c r="B351" s="102"/>
      <c r="C351" s="104" t="str">
        <f>IFERROR(IF(AND(A351&lt;&gt;"",B351&lt;&gt;""),AANVRAAG!$B$6-1,""),"Gelijk aan ingangsdatum wijziging.")</f>
        <v/>
      </c>
    </row>
    <row r="352" spans="1:3" x14ac:dyDescent="0.25">
      <c r="A352" s="102"/>
      <c r="B352" s="102"/>
      <c r="C352" s="104" t="str">
        <f>IFERROR(IF(AND(A352&lt;&gt;"",B352&lt;&gt;""),AANVRAAG!$B$6-1,""),"Gelijk aan ingangsdatum wijziging.")</f>
        <v/>
      </c>
    </row>
    <row r="353" spans="1:3" x14ac:dyDescent="0.25">
      <c r="A353" s="102"/>
      <c r="B353" s="102"/>
      <c r="C353" s="104" t="str">
        <f>IFERROR(IF(AND(A353&lt;&gt;"",B353&lt;&gt;""),AANVRAAG!$B$6-1,""),"Gelijk aan ingangsdatum wijziging.")</f>
        <v/>
      </c>
    </row>
    <row r="354" spans="1:3" x14ac:dyDescent="0.25">
      <c r="A354" s="102"/>
      <c r="B354" s="102"/>
      <c r="C354" s="104" t="str">
        <f>IFERROR(IF(AND(A354&lt;&gt;"",B354&lt;&gt;""),AANVRAAG!$B$6-1,""),"Gelijk aan ingangsdatum wijziging.")</f>
        <v/>
      </c>
    </row>
    <row r="355" spans="1:3" x14ac:dyDescent="0.25">
      <c r="A355" s="102"/>
      <c r="B355" s="102"/>
      <c r="C355" s="104" t="str">
        <f>IFERROR(IF(AND(A355&lt;&gt;"",B355&lt;&gt;""),AANVRAAG!$B$6-1,""),"Gelijk aan ingangsdatum wijziging.")</f>
        <v/>
      </c>
    </row>
    <row r="356" spans="1:3" x14ac:dyDescent="0.25">
      <c r="A356" s="102"/>
      <c r="B356" s="102"/>
      <c r="C356" s="104" t="str">
        <f>IFERROR(IF(AND(A356&lt;&gt;"",B356&lt;&gt;""),AANVRAAG!$B$6-1,""),"Gelijk aan ingangsdatum wijziging.")</f>
        <v/>
      </c>
    </row>
    <row r="357" spans="1:3" x14ac:dyDescent="0.25">
      <c r="A357" s="102"/>
      <c r="B357" s="102"/>
      <c r="C357" s="104" t="str">
        <f>IFERROR(IF(AND(A357&lt;&gt;"",B357&lt;&gt;""),AANVRAAG!$B$6-1,""),"Gelijk aan ingangsdatum wijziging.")</f>
        <v/>
      </c>
    </row>
    <row r="358" spans="1:3" x14ac:dyDescent="0.25">
      <c r="A358" s="102"/>
      <c r="B358" s="102"/>
      <c r="C358" s="104" t="str">
        <f>IFERROR(IF(AND(A358&lt;&gt;"",B358&lt;&gt;""),AANVRAAG!$B$6-1,""),"Gelijk aan ingangsdatum wijziging.")</f>
        <v/>
      </c>
    </row>
    <row r="359" spans="1:3" x14ac:dyDescent="0.25">
      <c r="A359" s="102"/>
      <c r="B359" s="102"/>
      <c r="C359" s="104" t="str">
        <f>IFERROR(IF(AND(A359&lt;&gt;"",B359&lt;&gt;""),AANVRAAG!$B$6-1,""),"Gelijk aan ingangsdatum wijziging.")</f>
        <v/>
      </c>
    </row>
    <row r="360" spans="1:3" x14ac:dyDescent="0.25">
      <c r="A360" s="102"/>
      <c r="B360" s="102"/>
      <c r="C360" s="104" t="str">
        <f>IFERROR(IF(AND(A360&lt;&gt;"",B360&lt;&gt;""),AANVRAAG!$B$6-1,""),"Gelijk aan ingangsdatum wijziging.")</f>
        <v/>
      </c>
    </row>
    <row r="361" spans="1:3" x14ac:dyDescent="0.25">
      <c r="A361" s="102"/>
      <c r="B361" s="102"/>
      <c r="C361" s="104" t="str">
        <f>IFERROR(IF(AND(A361&lt;&gt;"",B361&lt;&gt;""),AANVRAAG!$B$6-1,""),"Gelijk aan ingangsdatum wijziging.")</f>
        <v/>
      </c>
    </row>
    <row r="362" spans="1:3" x14ac:dyDescent="0.25">
      <c r="A362" s="102"/>
      <c r="B362" s="102"/>
      <c r="C362" s="104" t="str">
        <f>IFERROR(IF(AND(A362&lt;&gt;"",B362&lt;&gt;""),AANVRAAG!$B$6-1,""),"Gelijk aan ingangsdatum wijziging.")</f>
        <v/>
      </c>
    </row>
    <row r="363" spans="1:3" x14ac:dyDescent="0.25">
      <c r="A363" s="102"/>
      <c r="B363" s="102"/>
      <c r="C363" s="104" t="str">
        <f>IFERROR(IF(AND(A363&lt;&gt;"",B363&lt;&gt;""),AANVRAAG!$B$6-1,""),"Gelijk aan ingangsdatum wijziging.")</f>
        <v/>
      </c>
    </row>
    <row r="364" spans="1:3" x14ac:dyDescent="0.25">
      <c r="A364" s="102"/>
      <c r="B364" s="102"/>
      <c r="C364" s="104" t="str">
        <f>IFERROR(IF(AND(A364&lt;&gt;"",B364&lt;&gt;""),AANVRAAG!$B$6-1,""),"Gelijk aan ingangsdatum wijziging.")</f>
        <v/>
      </c>
    </row>
    <row r="365" spans="1:3" x14ac:dyDescent="0.25">
      <c r="A365" s="102"/>
      <c r="B365" s="102"/>
      <c r="C365" s="104" t="str">
        <f>IFERROR(IF(AND(A365&lt;&gt;"",B365&lt;&gt;""),AANVRAAG!$B$6-1,""),"Gelijk aan ingangsdatum wijziging.")</f>
        <v/>
      </c>
    </row>
    <row r="366" spans="1:3" x14ac:dyDescent="0.25">
      <c r="A366" s="102"/>
      <c r="B366" s="102"/>
      <c r="C366" s="104" t="str">
        <f>IFERROR(IF(AND(A366&lt;&gt;"",B366&lt;&gt;""),AANVRAAG!$B$6-1,""),"Gelijk aan ingangsdatum wijziging.")</f>
        <v/>
      </c>
    </row>
    <row r="367" spans="1:3" x14ac:dyDescent="0.25">
      <c r="A367" s="102"/>
      <c r="B367" s="102"/>
      <c r="C367" s="104" t="str">
        <f>IFERROR(IF(AND(A367&lt;&gt;"",B367&lt;&gt;""),AANVRAAG!$B$6-1,""),"Gelijk aan ingangsdatum wijziging.")</f>
        <v/>
      </c>
    </row>
    <row r="368" spans="1:3" x14ac:dyDescent="0.25">
      <c r="A368" s="102"/>
      <c r="B368" s="102"/>
      <c r="C368" s="104" t="str">
        <f>IFERROR(IF(AND(A368&lt;&gt;"",B368&lt;&gt;""),AANVRAAG!$B$6-1,""),"Gelijk aan ingangsdatum wijziging.")</f>
        <v/>
      </c>
    </row>
    <row r="369" spans="1:3" x14ac:dyDescent="0.25">
      <c r="A369" s="102"/>
      <c r="B369" s="102"/>
      <c r="C369" s="104" t="str">
        <f>IFERROR(IF(AND(A369&lt;&gt;"",B369&lt;&gt;""),AANVRAAG!$B$6-1,""),"Gelijk aan ingangsdatum wijziging.")</f>
        <v/>
      </c>
    </row>
    <row r="370" spans="1:3" x14ac:dyDescent="0.25">
      <c r="A370" s="102"/>
      <c r="B370" s="102"/>
      <c r="C370" s="104" t="str">
        <f>IFERROR(IF(AND(A370&lt;&gt;"",B370&lt;&gt;""),AANVRAAG!$B$6-1,""),"Gelijk aan ingangsdatum wijziging.")</f>
        <v/>
      </c>
    </row>
    <row r="371" spans="1:3" x14ac:dyDescent="0.25">
      <c r="A371" s="102"/>
      <c r="B371" s="102"/>
      <c r="C371" s="104" t="str">
        <f>IFERROR(IF(AND(A371&lt;&gt;"",B371&lt;&gt;""),AANVRAAG!$B$6-1,""),"Gelijk aan ingangsdatum wijziging.")</f>
        <v/>
      </c>
    </row>
    <row r="372" spans="1:3" x14ac:dyDescent="0.25">
      <c r="A372" s="102"/>
      <c r="B372" s="102"/>
      <c r="C372" s="104" t="str">
        <f>IFERROR(IF(AND(A372&lt;&gt;"",B372&lt;&gt;""),AANVRAAG!$B$6-1,""),"Gelijk aan ingangsdatum wijziging.")</f>
        <v/>
      </c>
    </row>
    <row r="373" spans="1:3" x14ac:dyDescent="0.25">
      <c r="A373" s="102"/>
      <c r="B373" s="102"/>
      <c r="C373" s="104" t="str">
        <f>IFERROR(IF(AND(A373&lt;&gt;"",B373&lt;&gt;""),AANVRAAG!$B$6-1,""),"Gelijk aan ingangsdatum wijziging.")</f>
        <v/>
      </c>
    </row>
    <row r="374" spans="1:3" x14ac:dyDescent="0.25">
      <c r="A374" s="102"/>
      <c r="B374" s="102"/>
      <c r="C374" s="104" t="str">
        <f>IFERROR(IF(AND(A374&lt;&gt;"",B374&lt;&gt;""),AANVRAAG!$B$6-1,""),"Gelijk aan ingangsdatum wijziging.")</f>
        <v/>
      </c>
    </row>
    <row r="375" spans="1:3" x14ac:dyDescent="0.25">
      <c r="A375" s="102"/>
      <c r="B375" s="102"/>
      <c r="C375" s="104" t="str">
        <f>IFERROR(IF(AND(A375&lt;&gt;"",B375&lt;&gt;""),AANVRAAG!$B$6-1,""),"Gelijk aan ingangsdatum wijziging.")</f>
        <v/>
      </c>
    </row>
    <row r="376" spans="1:3" x14ac:dyDescent="0.25">
      <c r="A376" s="102"/>
      <c r="B376" s="102"/>
      <c r="C376" s="104" t="str">
        <f>IFERROR(IF(AND(A376&lt;&gt;"",B376&lt;&gt;""),AANVRAAG!$B$6-1,""),"Gelijk aan ingangsdatum wijziging.")</f>
        <v/>
      </c>
    </row>
    <row r="377" spans="1:3" x14ac:dyDescent="0.25">
      <c r="A377" s="102"/>
      <c r="B377" s="102"/>
      <c r="C377" s="104" t="str">
        <f>IFERROR(IF(AND(A377&lt;&gt;"",B377&lt;&gt;""),AANVRAAG!$B$6-1,""),"Gelijk aan ingangsdatum wijziging.")</f>
        <v/>
      </c>
    </row>
    <row r="378" spans="1:3" x14ac:dyDescent="0.25">
      <c r="A378" s="102"/>
      <c r="B378" s="102"/>
      <c r="C378" s="104" t="str">
        <f>IFERROR(IF(AND(A378&lt;&gt;"",B378&lt;&gt;""),AANVRAAG!$B$6-1,""),"Gelijk aan ingangsdatum wijziging.")</f>
        <v/>
      </c>
    </row>
    <row r="379" spans="1:3" x14ac:dyDescent="0.25">
      <c r="A379" s="102"/>
      <c r="B379" s="102"/>
      <c r="C379" s="104" t="str">
        <f>IFERROR(IF(AND(A379&lt;&gt;"",B379&lt;&gt;""),AANVRAAG!$B$6-1,""),"Gelijk aan ingangsdatum wijziging.")</f>
        <v/>
      </c>
    </row>
    <row r="380" spans="1:3" x14ac:dyDescent="0.25">
      <c r="A380" s="102"/>
      <c r="B380" s="102"/>
      <c r="C380" s="104" t="str">
        <f>IFERROR(IF(AND(A380&lt;&gt;"",B380&lt;&gt;""),AANVRAAG!$B$6-1,""),"Gelijk aan ingangsdatum wijziging.")</f>
        <v/>
      </c>
    </row>
    <row r="381" spans="1:3" x14ac:dyDescent="0.25">
      <c r="A381" s="102"/>
      <c r="B381" s="102"/>
      <c r="C381" s="104" t="str">
        <f>IFERROR(IF(AND(A381&lt;&gt;"",B381&lt;&gt;""),AANVRAAG!$B$6-1,""),"Gelijk aan ingangsdatum wijziging.")</f>
        <v/>
      </c>
    </row>
    <row r="382" spans="1:3" x14ac:dyDescent="0.25">
      <c r="A382" s="102"/>
      <c r="B382" s="102"/>
      <c r="C382" s="104" t="str">
        <f>IFERROR(IF(AND(A382&lt;&gt;"",B382&lt;&gt;""),AANVRAAG!$B$6-1,""),"Gelijk aan ingangsdatum wijziging.")</f>
        <v/>
      </c>
    </row>
    <row r="383" spans="1:3" x14ac:dyDescent="0.25">
      <c r="A383" s="102"/>
      <c r="B383" s="102"/>
      <c r="C383" s="104" t="str">
        <f>IFERROR(IF(AND(A383&lt;&gt;"",B383&lt;&gt;""),AANVRAAG!$B$6-1,""),"Gelijk aan ingangsdatum wijziging.")</f>
        <v/>
      </c>
    </row>
    <row r="384" spans="1:3" x14ac:dyDescent="0.25">
      <c r="A384" s="102"/>
      <c r="B384" s="102"/>
      <c r="C384" s="104" t="str">
        <f>IFERROR(IF(AND(A384&lt;&gt;"",B384&lt;&gt;""),AANVRAAG!$B$6-1,""),"Gelijk aan ingangsdatum wijziging.")</f>
        <v/>
      </c>
    </row>
    <row r="385" spans="1:3" x14ac:dyDescent="0.25">
      <c r="A385" s="102"/>
      <c r="B385" s="102"/>
      <c r="C385" s="104" t="str">
        <f>IFERROR(IF(AND(A385&lt;&gt;"",B385&lt;&gt;""),AANVRAAG!$B$6-1,""),"Gelijk aan ingangsdatum wijziging.")</f>
        <v/>
      </c>
    </row>
    <row r="386" spans="1:3" x14ac:dyDescent="0.25">
      <c r="A386" s="102"/>
      <c r="B386" s="102"/>
      <c r="C386" s="104" t="str">
        <f>IFERROR(IF(AND(A386&lt;&gt;"",B386&lt;&gt;""),AANVRAAG!$B$6-1,""),"Gelijk aan ingangsdatum wijziging.")</f>
        <v/>
      </c>
    </row>
    <row r="387" spans="1:3" x14ac:dyDescent="0.25">
      <c r="A387" s="102"/>
      <c r="B387" s="102"/>
      <c r="C387" s="104" t="str">
        <f>IFERROR(IF(AND(A387&lt;&gt;"",B387&lt;&gt;""),AANVRAAG!$B$6-1,""),"Gelijk aan ingangsdatum wijziging.")</f>
        <v/>
      </c>
    </row>
    <row r="388" spans="1:3" x14ac:dyDescent="0.25">
      <c r="A388" s="102"/>
      <c r="B388" s="102"/>
      <c r="C388" s="104" t="str">
        <f>IFERROR(IF(AND(A388&lt;&gt;"",B388&lt;&gt;""),AANVRAAG!$B$6-1,""),"Gelijk aan ingangsdatum wijziging.")</f>
        <v/>
      </c>
    </row>
    <row r="389" spans="1:3" x14ac:dyDescent="0.25">
      <c r="A389" s="102"/>
      <c r="B389" s="102"/>
      <c r="C389" s="104" t="str">
        <f>IFERROR(IF(AND(A389&lt;&gt;"",B389&lt;&gt;""),AANVRAAG!$B$6-1,""),"Gelijk aan ingangsdatum wijziging.")</f>
        <v/>
      </c>
    </row>
    <row r="390" spans="1:3" x14ac:dyDescent="0.25">
      <c r="A390" s="102"/>
      <c r="B390" s="102"/>
      <c r="C390" s="104" t="str">
        <f>IFERROR(IF(AND(A390&lt;&gt;"",B390&lt;&gt;""),AANVRAAG!$B$6-1,""),"Gelijk aan ingangsdatum wijziging.")</f>
        <v/>
      </c>
    </row>
    <row r="391" spans="1:3" x14ac:dyDescent="0.25">
      <c r="A391" s="102"/>
      <c r="B391" s="102"/>
      <c r="C391" s="104" t="str">
        <f>IFERROR(IF(AND(A391&lt;&gt;"",B391&lt;&gt;""),AANVRAAG!$B$6-1,""),"Gelijk aan ingangsdatum wijziging.")</f>
        <v/>
      </c>
    </row>
    <row r="392" spans="1:3" x14ac:dyDescent="0.25">
      <c r="A392" s="102"/>
      <c r="B392" s="102"/>
      <c r="C392" s="104" t="str">
        <f>IFERROR(IF(AND(A392&lt;&gt;"",B392&lt;&gt;""),AANVRAAG!$B$6-1,""),"Gelijk aan ingangsdatum wijziging.")</f>
        <v/>
      </c>
    </row>
    <row r="393" spans="1:3" x14ac:dyDescent="0.25">
      <c r="A393" s="102"/>
      <c r="B393" s="102"/>
      <c r="C393" s="104" t="str">
        <f>IFERROR(IF(AND(A393&lt;&gt;"",B393&lt;&gt;""),AANVRAAG!$B$6-1,""),"Gelijk aan ingangsdatum wijziging.")</f>
        <v/>
      </c>
    </row>
    <row r="394" spans="1:3" x14ac:dyDescent="0.25">
      <c r="A394" s="102"/>
      <c r="B394" s="102"/>
      <c r="C394" s="104" t="str">
        <f>IFERROR(IF(AND(A394&lt;&gt;"",B394&lt;&gt;""),AANVRAAG!$B$6-1,""),"Gelijk aan ingangsdatum wijziging.")</f>
        <v/>
      </c>
    </row>
    <row r="395" spans="1:3" x14ac:dyDescent="0.25">
      <c r="A395" s="102"/>
      <c r="B395" s="102"/>
      <c r="C395" s="104" t="str">
        <f>IFERROR(IF(AND(A395&lt;&gt;"",B395&lt;&gt;""),AANVRAAG!$B$6-1,""),"Gelijk aan ingangsdatum wijziging.")</f>
        <v/>
      </c>
    </row>
    <row r="396" spans="1:3" x14ac:dyDescent="0.25">
      <c r="A396" s="102"/>
      <c r="B396" s="102"/>
      <c r="C396" s="104" t="str">
        <f>IFERROR(IF(AND(A396&lt;&gt;"",B396&lt;&gt;""),AANVRAAG!$B$6-1,""),"Gelijk aan ingangsdatum wijziging.")</f>
        <v/>
      </c>
    </row>
    <row r="397" spans="1:3" x14ac:dyDescent="0.25">
      <c r="A397" s="102"/>
      <c r="B397" s="102"/>
      <c r="C397" s="104" t="str">
        <f>IFERROR(IF(AND(A397&lt;&gt;"",B397&lt;&gt;""),AANVRAAG!$B$6-1,""),"Gelijk aan ingangsdatum wijziging.")</f>
        <v/>
      </c>
    </row>
    <row r="398" spans="1:3" x14ac:dyDescent="0.25">
      <c r="A398" s="102"/>
      <c r="B398" s="102"/>
      <c r="C398" s="104" t="str">
        <f>IFERROR(IF(AND(A398&lt;&gt;"",B398&lt;&gt;""),AANVRAAG!$B$6-1,""),"Gelijk aan ingangsdatum wijziging.")</f>
        <v/>
      </c>
    </row>
    <row r="399" spans="1:3" x14ac:dyDescent="0.25">
      <c r="A399" s="102"/>
      <c r="B399" s="102"/>
      <c r="C399" s="104" t="str">
        <f>IFERROR(IF(AND(A399&lt;&gt;"",B399&lt;&gt;""),AANVRAAG!$B$6-1,""),"Gelijk aan ingangsdatum wijziging.")</f>
        <v/>
      </c>
    </row>
    <row r="400" spans="1:3" x14ac:dyDescent="0.25">
      <c r="A400" s="102"/>
      <c r="B400" s="102"/>
      <c r="C400" s="104" t="str">
        <f>IFERROR(IF(AND(A400&lt;&gt;"",B400&lt;&gt;""),AANVRAAG!$B$6-1,""),"Gelijk aan ingangsdatum wijziging.")</f>
        <v/>
      </c>
    </row>
    <row r="401" spans="1:3" x14ac:dyDescent="0.25">
      <c r="A401" s="102"/>
      <c r="B401" s="102"/>
      <c r="C401" s="104" t="str">
        <f>IFERROR(IF(AND(A401&lt;&gt;"",B401&lt;&gt;""),AANVRAAG!$B$6-1,""),"Gelijk aan ingangsdatum wijziging.")</f>
        <v/>
      </c>
    </row>
    <row r="402" spans="1:3" x14ac:dyDescent="0.25">
      <c r="A402" s="102"/>
      <c r="B402" s="102"/>
      <c r="C402" s="104" t="str">
        <f>IFERROR(IF(AND(A402&lt;&gt;"",B402&lt;&gt;""),AANVRAAG!$B$6-1,""),"Gelijk aan ingangsdatum wijziging.")</f>
        <v/>
      </c>
    </row>
    <row r="403" spans="1:3" x14ac:dyDescent="0.25">
      <c r="A403" s="102"/>
      <c r="B403" s="102"/>
      <c r="C403" s="104" t="str">
        <f>IFERROR(IF(AND(A403&lt;&gt;"",B403&lt;&gt;""),AANVRAAG!$B$6-1,""),"Gelijk aan ingangsdatum wijziging.")</f>
        <v/>
      </c>
    </row>
    <row r="404" spans="1:3" x14ac:dyDescent="0.25">
      <c r="A404" s="102"/>
      <c r="B404" s="102"/>
      <c r="C404" s="104" t="str">
        <f>IFERROR(IF(AND(A404&lt;&gt;"",B404&lt;&gt;""),AANVRAAG!$B$6-1,""),"Gelijk aan ingangsdatum wijziging.")</f>
        <v/>
      </c>
    </row>
    <row r="405" spans="1:3" x14ac:dyDescent="0.25">
      <c r="A405" s="102"/>
      <c r="B405" s="102"/>
      <c r="C405" s="104" t="str">
        <f>IFERROR(IF(AND(A405&lt;&gt;"",B405&lt;&gt;""),AANVRAAG!$B$6-1,""),"Gelijk aan ingangsdatum wijziging.")</f>
        <v/>
      </c>
    </row>
    <row r="406" spans="1:3" x14ac:dyDescent="0.25">
      <c r="A406" s="102"/>
      <c r="B406" s="102"/>
      <c r="C406" s="104" t="str">
        <f>IFERROR(IF(AND(A406&lt;&gt;"",B406&lt;&gt;""),AANVRAAG!$B$6-1,""),"Gelijk aan ingangsdatum wijziging.")</f>
        <v/>
      </c>
    </row>
    <row r="407" spans="1:3" x14ac:dyDescent="0.25">
      <c r="A407" s="102"/>
      <c r="B407" s="102"/>
      <c r="C407" s="104" t="str">
        <f>IFERROR(IF(AND(A407&lt;&gt;"",B407&lt;&gt;""),AANVRAAG!$B$6-1,""),"Gelijk aan ingangsdatum wijziging.")</f>
        <v/>
      </c>
    </row>
    <row r="408" spans="1:3" x14ac:dyDescent="0.25">
      <c r="A408" s="102"/>
      <c r="B408" s="102"/>
      <c r="C408" s="104" t="str">
        <f>IFERROR(IF(AND(A408&lt;&gt;"",B408&lt;&gt;""),AANVRAAG!$B$6-1,""),"Gelijk aan ingangsdatum wijziging.")</f>
        <v/>
      </c>
    </row>
    <row r="409" spans="1:3" x14ac:dyDescent="0.25">
      <c r="A409" s="102"/>
      <c r="B409" s="102"/>
      <c r="C409" s="104" t="str">
        <f>IFERROR(IF(AND(A409&lt;&gt;"",B409&lt;&gt;""),AANVRAAG!$B$6-1,""),"Gelijk aan ingangsdatum wijziging.")</f>
        <v/>
      </c>
    </row>
    <row r="410" spans="1:3" x14ac:dyDescent="0.25">
      <c r="A410" s="102"/>
      <c r="B410" s="102"/>
      <c r="C410" s="104" t="str">
        <f>IFERROR(IF(AND(A410&lt;&gt;"",B410&lt;&gt;""),AANVRAAG!$B$6-1,""),"Gelijk aan ingangsdatum wijziging.")</f>
        <v/>
      </c>
    </row>
    <row r="411" spans="1:3" x14ac:dyDescent="0.25">
      <c r="A411" s="102"/>
      <c r="B411" s="102"/>
      <c r="C411" s="104" t="str">
        <f>IFERROR(IF(AND(A411&lt;&gt;"",B411&lt;&gt;""),AANVRAAG!$B$6-1,""),"Gelijk aan ingangsdatum wijziging.")</f>
        <v/>
      </c>
    </row>
    <row r="412" spans="1:3" x14ac:dyDescent="0.25">
      <c r="A412" s="102"/>
      <c r="B412" s="102"/>
      <c r="C412" s="104" t="str">
        <f>IFERROR(IF(AND(A412&lt;&gt;"",B412&lt;&gt;""),AANVRAAG!$B$6-1,""),"Gelijk aan ingangsdatum wijziging.")</f>
        <v/>
      </c>
    </row>
    <row r="413" spans="1:3" x14ac:dyDescent="0.25">
      <c r="A413" s="102"/>
      <c r="B413" s="102"/>
      <c r="C413" s="104" t="str">
        <f>IFERROR(IF(AND(A413&lt;&gt;"",B413&lt;&gt;""),AANVRAAG!$B$6-1,""),"Gelijk aan ingangsdatum wijziging.")</f>
        <v/>
      </c>
    </row>
    <row r="414" spans="1:3" x14ac:dyDescent="0.25">
      <c r="A414" s="102"/>
      <c r="B414" s="102"/>
      <c r="C414" s="104" t="str">
        <f>IFERROR(IF(AND(A414&lt;&gt;"",B414&lt;&gt;""),AANVRAAG!$B$6-1,""),"Gelijk aan ingangsdatum wijziging.")</f>
        <v/>
      </c>
    </row>
    <row r="415" spans="1:3" x14ac:dyDescent="0.25">
      <c r="A415" s="102"/>
      <c r="B415" s="102"/>
      <c r="C415" s="104" t="str">
        <f>IFERROR(IF(AND(A415&lt;&gt;"",B415&lt;&gt;""),AANVRAAG!$B$6-1,""),"Gelijk aan ingangsdatum wijziging.")</f>
        <v/>
      </c>
    </row>
    <row r="416" spans="1:3" x14ac:dyDescent="0.25">
      <c r="A416" s="102"/>
      <c r="B416" s="102"/>
      <c r="C416" s="104" t="str">
        <f>IFERROR(IF(AND(A416&lt;&gt;"",B416&lt;&gt;""),AANVRAAG!$B$6-1,""),"Gelijk aan ingangsdatum wijziging.")</f>
        <v/>
      </c>
    </row>
    <row r="417" spans="1:3" x14ac:dyDescent="0.25">
      <c r="A417" s="102"/>
      <c r="B417" s="102"/>
      <c r="C417" s="104" t="str">
        <f>IFERROR(IF(AND(A417&lt;&gt;"",B417&lt;&gt;""),AANVRAAG!$B$6-1,""),"Gelijk aan ingangsdatum wijziging.")</f>
        <v/>
      </c>
    </row>
    <row r="418" spans="1:3" x14ac:dyDescent="0.25">
      <c r="A418" s="102"/>
      <c r="B418" s="102"/>
      <c r="C418" s="104" t="str">
        <f>IFERROR(IF(AND(A418&lt;&gt;"",B418&lt;&gt;""),AANVRAAG!$B$6-1,""),"Gelijk aan ingangsdatum wijziging.")</f>
        <v/>
      </c>
    </row>
    <row r="419" spans="1:3" x14ac:dyDescent="0.25">
      <c r="A419" s="102"/>
      <c r="B419" s="102"/>
      <c r="C419" s="104" t="str">
        <f>IFERROR(IF(AND(A419&lt;&gt;"",B419&lt;&gt;""),AANVRAAG!$B$6-1,""),"Gelijk aan ingangsdatum wijziging.")</f>
        <v/>
      </c>
    </row>
    <row r="420" spans="1:3" x14ac:dyDescent="0.25">
      <c r="A420" s="102"/>
      <c r="B420" s="102"/>
      <c r="C420" s="104" t="str">
        <f>IFERROR(IF(AND(A420&lt;&gt;"",B420&lt;&gt;""),AANVRAAG!$B$6-1,""),"Gelijk aan ingangsdatum wijziging.")</f>
        <v/>
      </c>
    </row>
    <row r="421" spans="1:3" x14ac:dyDescent="0.25">
      <c r="A421" s="102"/>
      <c r="B421" s="102"/>
      <c r="C421" s="104" t="str">
        <f>IFERROR(IF(AND(A421&lt;&gt;"",B421&lt;&gt;""),AANVRAAG!$B$6-1,""),"Gelijk aan ingangsdatum wijziging.")</f>
        <v/>
      </c>
    </row>
    <row r="422" spans="1:3" x14ac:dyDescent="0.25">
      <c r="A422" s="102"/>
      <c r="B422" s="102"/>
      <c r="C422" s="104" t="str">
        <f>IFERROR(IF(AND(A422&lt;&gt;"",B422&lt;&gt;""),AANVRAAG!$B$6-1,""),"Gelijk aan ingangsdatum wijziging.")</f>
        <v/>
      </c>
    </row>
    <row r="423" spans="1:3" x14ac:dyDescent="0.25">
      <c r="A423" s="102"/>
      <c r="B423" s="102"/>
      <c r="C423" s="104" t="str">
        <f>IFERROR(IF(AND(A423&lt;&gt;"",B423&lt;&gt;""),AANVRAAG!$B$6-1,""),"Gelijk aan ingangsdatum wijziging.")</f>
        <v/>
      </c>
    </row>
    <row r="424" spans="1:3" x14ac:dyDescent="0.25">
      <c r="A424" s="102"/>
      <c r="B424" s="102"/>
      <c r="C424" s="104" t="str">
        <f>IFERROR(IF(AND(A424&lt;&gt;"",B424&lt;&gt;""),AANVRAAG!$B$6-1,""),"Gelijk aan ingangsdatum wijziging.")</f>
        <v/>
      </c>
    </row>
    <row r="425" spans="1:3" x14ac:dyDescent="0.25">
      <c r="A425" s="102"/>
      <c r="B425" s="102"/>
      <c r="C425" s="104" t="str">
        <f>IFERROR(IF(AND(A425&lt;&gt;"",B425&lt;&gt;""),AANVRAAG!$B$6-1,""),"Gelijk aan ingangsdatum wijziging.")</f>
        <v/>
      </c>
    </row>
    <row r="426" spans="1:3" x14ac:dyDescent="0.25">
      <c r="A426" s="102"/>
      <c r="B426" s="102"/>
      <c r="C426" s="104" t="str">
        <f>IFERROR(IF(AND(A426&lt;&gt;"",B426&lt;&gt;""),AANVRAAG!$B$6-1,""),"Gelijk aan ingangsdatum wijziging.")</f>
        <v/>
      </c>
    </row>
    <row r="427" spans="1:3" x14ac:dyDescent="0.25">
      <c r="A427" s="102"/>
      <c r="B427" s="102"/>
      <c r="C427" s="104" t="str">
        <f>IFERROR(IF(AND(A427&lt;&gt;"",B427&lt;&gt;""),AANVRAAG!$B$6-1,""),"Gelijk aan ingangsdatum wijziging.")</f>
        <v/>
      </c>
    </row>
    <row r="428" spans="1:3" x14ac:dyDescent="0.25">
      <c r="A428" s="102"/>
      <c r="B428" s="102"/>
      <c r="C428" s="104" t="str">
        <f>IFERROR(IF(AND(A428&lt;&gt;"",B428&lt;&gt;""),AANVRAAG!$B$6-1,""),"Gelijk aan ingangsdatum wijziging.")</f>
        <v/>
      </c>
    </row>
    <row r="429" spans="1:3" x14ac:dyDescent="0.25">
      <c r="A429" s="102"/>
      <c r="B429" s="102"/>
      <c r="C429" s="104" t="str">
        <f>IFERROR(IF(AND(A429&lt;&gt;"",B429&lt;&gt;""),AANVRAAG!$B$6-1,""),"Gelijk aan ingangsdatum wijziging.")</f>
        <v/>
      </c>
    </row>
    <row r="430" spans="1:3" x14ac:dyDescent="0.25">
      <c r="A430" s="102"/>
      <c r="B430" s="102"/>
      <c r="C430" s="104" t="str">
        <f>IFERROR(IF(AND(A430&lt;&gt;"",B430&lt;&gt;""),AANVRAAG!$B$6-1,""),"Gelijk aan ingangsdatum wijziging.")</f>
        <v/>
      </c>
    </row>
    <row r="431" spans="1:3" x14ac:dyDescent="0.25">
      <c r="A431" s="102"/>
      <c r="B431" s="102"/>
      <c r="C431" s="104" t="str">
        <f>IFERROR(IF(AND(A431&lt;&gt;"",B431&lt;&gt;""),AANVRAAG!$B$6-1,""),"Gelijk aan ingangsdatum wijziging.")</f>
        <v/>
      </c>
    </row>
    <row r="432" spans="1:3" x14ac:dyDescent="0.25">
      <c r="A432" s="102"/>
      <c r="B432" s="102"/>
      <c r="C432" s="104" t="str">
        <f>IFERROR(IF(AND(A432&lt;&gt;"",B432&lt;&gt;""),AANVRAAG!$B$6-1,""),"Gelijk aan ingangsdatum wijziging.")</f>
        <v/>
      </c>
    </row>
    <row r="433" spans="1:3" x14ac:dyDescent="0.25">
      <c r="A433" s="102"/>
      <c r="B433" s="102"/>
      <c r="C433" s="104" t="str">
        <f>IFERROR(IF(AND(A433&lt;&gt;"",B433&lt;&gt;""),AANVRAAG!$B$6-1,""),"Gelijk aan ingangsdatum wijziging.")</f>
        <v/>
      </c>
    </row>
    <row r="434" spans="1:3" x14ac:dyDescent="0.25">
      <c r="A434" s="102"/>
      <c r="B434" s="102"/>
      <c r="C434" s="104" t="str">
        <f>IFERROR(IF(AND(A434&lt;&gt;"",B434&lt;&gt;""),AANVRAAG!$B$6-1,""),"Gelijk aan ingangsdatum wijziging.")</f>
        <v/>
      </c>
    </row>
    <row r="435" spans="1:3" x14ac:dyDescent="0.25">
      <c r="A435" s="102"/>
      <c r="B435" s="102"/>
      <c r="C435" s="104" t="str">
        <f>IFERROR(IF(AND(A435&lt;&gt;"",B435&lt;&gt;""),AANVRAAG!$B$6-1,""),"Gelijk aan ingangsdatum wijziging.")</f>
        <v/>
      </c>
    </row>
    <row r="436" spans="1:3" x14ac:dyDescent="0.25">
      <c r="A436" s="102"/>
      <c r="B436" s="102"/>
      <c r="C436" s="104" t="str">
        <f>IFERROR(IF(AND(A436&lt;&gt;"",B436&lt;&gt;""),AANVRAAG!$B$6-1,""),"Gelijk aan ingangsdatum wijziging.")</f>
        <v/>
      </c>
    </row>
    <row r="437" spans="1:3" x14ac:dyDescent="0.25">
      <c r="A437" s="102"/>
      <c r="B437" s="102"/>
      <c r="C437" s="104" t="str">
        <f>IFERROR(IF(AND(A437&lt;&gt;"",B437&lt;&gt;""),AANVRAAG!$B$6-1,""),"Gelijk aan ingangsdatum wijziging.")</f>
        <v/>
      </c>
    </row>
    <row r="438" spans="1:3" x14ac:dyDescent="0.25">
      <c r="A438" s="102"/>
      <c r="B438" s="102"/>
      <c r="C438" s="104" t="str">
        <f>IFERROR(IF(AND(A438&lt;&gt;"",B438&lt;&gt;""),AANVRAAG!$B$6-1,""),"Gelijk aan ingangsdatum wijziging.")</f>
        <v/>
      </c>
    </row>
    <row r="439" spans="1:3" x14ac:dyDescent="0.25">
      <c r="A439" s="102"/>
      <c r="B439" s="102"/>
      <c r="C439" s="104" t="str">
        <f>IFERROR(IF(AND(A439&lt;&gt;"",B439&lt;&gt;""),AANVRAAG!$B$6-1,""),"Gelijk aan ingangsdatum wijziging.")</f>
        <v/>
      </c>
    </row>
    <row r="440" spans="1:3" x14ac:dyDescent="0.25">
      <c r="A440" s="102"/>
      <c r="B440" s="102"/>
      <c r="C440" s="104" t="str">
        <f>IFERROR(IF(AND(A440&lt;&gt;"",B440&lt;&gt;""),AANVRAAG!$B$6-1,""),"Gelijk aan ingangsdatum wijziging.")</f>
        <v/>
      </c>
    </row>
    <row r="441" spans="1:3" x14ac:dyDescent="0.25">
      <c r="A441" s="102"/>
      <c r="B441" s="102"/>
      <c r="C441" s="104" t="str">
        <f>IFERROR(IF(AND(A441&lt;&gt;"",B441&lt;&gt;""),AANVRAAG!$B$6-1,""),"Gelijk aan ingangsdatum wijziging.")</f>
        <v/>
      </c>
    </row>
    <row r="442" spans="1:3" x14ac:dyDescent="0.25">
      <c r="A442" s="102"/>
      <c r="B442" s="102"/>
      <c r="C442" s="104" t="str">
        <f>IFERROR(IF(AND(A442&lt;&gt;"",B442&lt;&gt;""),AANVRAAG!$B$6-1,""),"Gelijk aan ingangsdatum wijziging.")</f>
        <v/>
      </c>
    </row>
    <row r="443" spans="1:3" x14ac:dyDescent="0.25">
      <c r="A443" s="102"/>
      <c r="B443" s="102"/>
      <c r="C443" s="104" t="str">
        <f>IFERROR(IF(AND(A443&lt;&gt;"",B443&lt;&gt;""),AANVRAAG!$B$6-1,""),"Gelijk aan ingangsdatum wijziging.")</f>
        <v/>
      </c>
    </row>
    <row r="444" spans="1:3" x14ac:dyDescent="0.25">
      <c r="A444" s="102"/>
      <c r="B444" s="102"/>
      <c r="C444" s="104" t="str">
        <f>IFERROR(IF(AND(A444&lt;&gt;"",B444&lt;&gt;""),AANVRAAG!$B$6-1,""),"Gelijk aan ingangsdatum wijziging.")</f>
        <v/>
      </c>
    </row>
    <row r="445" spans="1:3" x14ac:dyDescent="0.25">
      <c r="A445" s="102"/>
      <c r="B445" s="102"/>
      <c r="C445" s="104" t="str">
        <f>IFERROR(IF(AND(A445&lt;&gt;"",B445&lt;&gt;""),AANVRAAG!$B$6-1,""),"Gelijk aan ingangsdatum wijziging.")</f>
        <v/>
      </c>
    </row>
    <row r="446" spans="1:3" x14ac:dyDescent="0.25">
      <c r="A446" s="102"/>
      <c r="B446" s="102"/>
      <c r="C446" s="104" t="str">
        <f>IFERROR(IF(AND(A446&lt;&gt;"",B446&lt;&gt;""),AANVRAAG!$B$6-1,""),"Gelijk aan ingangsdatum wijziging.")</f>
        <v/>
      </c>
    </row>
    <row r="447" spans="1:3" x14ac:dyDescent="0.25">
      <c r="A447" s="102"/>
      <c r="B447" s="102"/>
      <c r="C447" s="104" t="str">
        <f>IFERROR(IF(AND(A447&lt;&gt;"",B447&lt;&gt;""),AANVRAAG!$B$6-1,""),"Gelijk aan ingangsdatum wijziging.")</f>
        <v/>
      </c>
    </row>
    <row r="448" spans="1:3" x14ac:dyDescent="0.25">
      <c r="A448" s="102"/>
      <c r="B448" s="102"/>
      <c r="C448" s="104" t="str">
        <f>IFERROR(IF(AND(A448&lt;&gt;"",B448&lt;&gt;""),AANVRAAG!$B$6-1,""),"Gelijk aan ingangsdatum wijziging.")</f>
        <v/>
      </c>
    </row>
    <row r="449" spans="1:3" x14ac:dyDescent="0.25">
      <c r="A449" s="102"/>
      <c r="B449" s="102"/>
      <c r="C449" s="104" t="str">
        <f>IFERROR(IF(AND(A449&lt;&gt;"",B449&lt;&gt;""),AANVRAAG!$B$6-1,""),"Gelijk aan ingangsdatum wijziging.")</f>
        <v/>
      </c>
    </row>
    <row r="450" spans="1:3" x14ac:dyDescent="0.25">
      <c r="A450" s="102"/>
      <c r="B450" s="102"/>
      <c r="C450" s="104" t="str">
        <f>IFERROR(IF(AND(A450&lt;&gt;"",B450&lt;&gt;""),AANVRAAG!$B$6-1,""),"Gelijk aan ingangsdatum wijziging.")</f>
        <v/>
      </c>
    </row>
    <row r="451" spans="1:3" x14ac:dyDescent="0.25">
      <c r="A451" s="102"/>
      <c r="B451" s="102"/>
      <c r="C451" s="104" t="str">
        <f>IFERROR(IF(AND(A451&lt;&gt;"",B451&lt;&gt;""),AANVRAAG!$B$6-1,""),"Gelijk aan ingangsdatum wijziging.")</f>
        <v/>
      </c>
    </row>
    <row r="452" spans="1:3" x14ac:dyDescent="0.25">
      <c r="A452" s="102"/>
      <c r="B452" s="102"/>
      <c r="C452" s="104" t="str">
        <f>IFERROR(IF(AND(A452&lt;&gt;"",B452&lt;&gt;""),AANVRAAG!$B$6-1,""),"Gelijk aan ingangsdatum wijziging.")</f>
        <v/>
      </c>
    </row>
    <row r="453" spans="1:3" x14ac:dyDescent="0.25">
      <c r="A453" s="102"/>
      <c r="B453" s="102"/>
      <c r="C453" s="104" t="str">
        <f>IFERROR(IF(AND(A453&lt;&gt;"",B453&lt;&gt;""),AANVRAAG!$B$6-1,""),"Gelijk aan ingangsdatum wijziging.")</f>
        <v/>
      </c>
    </row>
    <row r="454" spans="1:3" x14ac:dyDescent="0.25">
      <c r="A454" s="102"/>
      <c r="B454" s="102"/>
      <c r="C454" s="104" t="str">
        <f>IFERROR(IF(AND(A454&lt;&gt;"",B454&lt;&gt;""),AANVRAAG!$B$6-1,""),"Gelijk aan ingangsdatum wijziging.")</f>
        <v/>
      </c>
    </row>
    <row r="455" spans="1:3" x14ac:dyDescent="0.25">
      <c r="A455" s="102"/>
      <c r="B455" s="102"/>
      <c r="C455" s="104" t="str">
        <f>IFERROR(IF(AND(A455&lt;&gt;"",B455&lt;&gt;""),AANVRAAG!$B$6-1,""),"Gelijk aan ingangsdatum wijziging.")</f>
        <v/>
      </c>
    </row>
    <row r="456" spans="1:3" x14ac:dyDescent="0.25">
      <c r="A456" s="102"/>
      <c r="B456" s="102"/>
      <c r="C456" s="104" t="str">
        <f>IFERROR(IF(AND(A456&lt;&gt;"",B456&lt;&gt;""),AANVRAAG!$B$6-1,""),"Gelijk aan ingangsdatum wijziging.")</f>
        <v/>
      </c>
    </row>
    <row r="457" spans="1:3" x14ac:dyDescent="0.25">
      <c r="A457" s="102"/>
      <c r="B457" s="102"/>
      <c r="C457" s="104" t="str">
        <f>IFERROR(IF(AND(A457&lt;&gt;"",B457&lt;&gt;""),AANVRAAG!$B$6-1,""),"Gelijk aan ingangsdatum wijziging.")</f>
        <v/>
      </c>
    </row>
    <row r="458" spans="1:3" x14ac:dyDescent="0.25">
      <c r="A458" s="102"/>
      <c r="B458" s="102"/>
      <c r="C458" s="104" t="str">
        <f>IFERROR(IF(AND(A458&lt;&gt;"",B458&lt;&gt;""),AANVRAAG!$B$6-1,""),"Gelijk aan ingangsdatum wijziging.")</f>
        <v/>
      </c>
    </row>
    <row r="459" spans="1:3" x14ac:dyDescent="0.25">
      <c r="A459" s="102"/>
      <c r="B459" s="102"/>
      <c r="C459" s="104" t="str">
        <f>IFERROR(IF(AND(A459&lt;&gt;"",B459&lt;&gt;""),AANVRAAG!$B$6-1,""),"Gelijk aan ingangsdatum wijziging.")</f>
        <v/>
      </c>
    </row>
    <row r="460" spans="1:3" x14ac:dyDescent="0.25">
      <c r="A460" s="102"/>
      <c r="B460" s="102"/>
      <c r="C460" s="104" t="str">
        <f>IFERROR(IF(AND(A460&lt;&gt;"",B460&lt;&gt;""),AANVRAAG!$B$6-1,""),"Gelijk aan ingangsdatum wijziging.")</f>
        <v/>
      </c>
    </row>
    <row r="461" spans="1:3" x14ac:dyDescent="0.25">
      <c r="A461" s="102"/>
      <c r="B461" s="102"/>
      <c r="C461" s="104" t="str">
        <f>IFERROR(IF(AND(A461&lt;&gt;"",B461&lt;&gt;""),AANVRAAG!$B$6-1,""),"Gelijk aan ingangsdatum wijziging.")</f>
        <v/>
      </c>
    </row>
    <row r="462" spans="1:3" x14ac:dyDescent="0.25">
      <c r="A462" s="102"/>
      <c r="B462" s="102"/>
      <c r="C462" s="104" t="str">
        <f>IFERROR(IF(AND(A462&lt;&gt;"",B462&lt;&gt;""),AANVRAAG!$B$6-1,""),"Gelijk aan ingangsdatum wijziging.")</f>
        <v/>
      </c>
    </row>
    <row r="463" spans="1:3" x14ac:dyDescent="0.25">
      <c r="A463" s="102"/>
      <c r="B463" s="102"/>
      <c r="C463" s="104" t="str">
        <f>IFERROR(IF(AND(A463&lt;&gt;"",B463&lt;&gt;""),AANVRAAG!$B$6-1,""),"Gelijk aan ingangsdatum wijziging.")</f>
        <v/>
      </c>
    </row>
    <row r="464" spans="1:3" x14ac:dyDescent="0.25">
      <c r="A464" s="102"/>
      <c r="B464" s="102"/>
      <c r="C464" s="104" t="str">
        <f>IFERROR(IF(AND(A464&lt;&gt;"",B464&lt;&gt;""),AANVRAAG!$B$6-1,""),"Gelijk aan ingangsdatum wijziging.")</f>
        <v/>
      </c>
    </row>
    <row r="465" spans="1:3" x14ac:dyDescent="0.25">
      <c r="A465" s="102"/>
      <c r="B465" s="102"/>
      <c r="C465" s="104" t="str">
        <f>IFERROR(IF(AND(A465&lt;&gt;"",B465&lt;&gt;""),AANVRAAG!$B$6-1,""),"Gelijk aan ingangsdatum wijziging.")</f>
        <v/>
      </c>
    </row>
    <row r="466" spans="1:3" x14ac:dyDescent="0.25">
      <c r="A466" s="102"/>
      <c r="B466" s="102"/>
      <c r="C466" s="104" t="str">
        <f>IFERROR(IF(AND(A466&lt;&gt;"",B466&lt;&gt;""),AANVRAAG!$B$6-1,""),"Gelijk aan ingangsdatum wijziging.")</f>
        <v/>
      </c>
    </row>
    <row r="467" spans="1:3" x14ac:dyDescent="0.25">
      <c r="A467" s="102"/>
      <c r="B467" s="102"/>
      <c r="C467" s="104" t="str">
        <f>IFERROR(IF(AND(A467&lt;&gt;"",B467&lt;&gt;""),AANVRAAG!$B$6-1,""),"Gelijk aan ingangsdatum wijziging.")</f>
        <v/>
      </c>
    </row>
    <row r="468" spans="1:3" x14ac:dyDescent="0.25">
      <c r="A468" s="102"/>
      <c r="B468" s="102"/>
      <c r="C468" s="104" t="str">
        <f>IFERROR(IF(AND(A468&lt;&gt;"",B468&lt;&gt;""),AANVRAAG!$B$6-1,""),"Gelijk aan ingangsdatum wijziging.")</f>
        <v/>
      </c>
    </row>
    <row r="469" spans="1:3" x14ac:dyDescent="0.25">
      <c r="A469" s="102"/>
      <c r="B469" s="102"/>
      <c r="C469" s="104" t="str">
        <f>IFERROR(IF(AND(A469&lt;&gt;"",B469&lt;&gt;""),AANVRAAG!$B$6-1,""),"Gelijk aan ingangsdatum wijziging.")</f>
        <v/>
      </c>
    </row>
    <row r="470" spans="1:3" x14ac:dyDescent="0.25">
      <c r="A470" s="102"/>
      <c r="B470" s="102"/>
      <c r="C470" s="104" t="str">
        <f>IFERROR(IF(AND(A470&lt;&gt;"",B470&lt;&gt;""),AANVRAAG!$B$6-1,""),"Gelijk aan ingangsdatum wijziging.")</f>
        <v/>
      </c>
    </row>
    <row r="471" spans="1:3" x14ac:dyDescent="0.25">
      <c r="A471" s="102"/>
      <c r="B471" s="102"/>
      <c r="C471" s="104" t="str">
        <f>IFERROR(IF(AND(A471&lt;&gt;"",B471&lt;&gt;""),AANVRAAG!$B$6-1,""),"Gelijk aan ingangsdatum wijziging.")</f>
        <v/>
      </c>
    </row>
    <row r="472" spans="1:3" x14ac:dyDescent="0.25">
      <c r="A472" s="102"/>
      <c r="B472" s="102"/>
      <c r="C472" s="104" t="str">
        <f>IFERROR(IF(AND(A472&lt;&gt;"",B472&lt;&gt;""),AANVRAAG!$B$6-1,""),"Gelijk aan ingangsdatum wijziging.")</f>
        <v/>
      </c>
    </row>
    <row r="473" spans="1:3" x14ac:dyDescent="0.25">
      <c r="A473" s="102"/>
      <c r="B473" s="102"/>
      <c r="C473" s="104" t="str">
        <f>IFERROR(IF(AND(A473&lt;&gt;"",B473&lt;&gt;""),AANVRAAG!$B$6-1,""),"Gelijk aan ingangsdatum wijziging.")</f>
        <v/>
      </c>
    </row>
    <row r="474" spans="1:3" x14ac:dyDescent="0.25">
      <c r="A474" s="102"/>
      <c r="B474" s="102"/>
      <c r="C474" s="104" t="str">
        <f>IFERROR(IF(AND(A474&lt;&gt;"",B474&lt;&gt;""),AANVRAAG!$B$6-1,""),"Gelijk aan ingangsdatum wijziging.")</f>
        <v/>
      </c>
    </row>
    <row r="475" spans="1:3" x14ac:dyDescent="0.25">
      <c r="A475" s="102"/>
      <c r="B475" s="102"/>
      <c r="C475" s="104" t="str">
        <f>IFERROR(IF(AND(A475&lt;&gt;"",B475&lt;&gt;""),AANVRAAG!$B$6-1,""),"Gelijk aan ingangsdatum wijziging.")</f>
        <v/>
      </c>
    </row>
    <row r="476" spans="1:3" x14ac:dyDescent="0.25">
      <c r="A476" s="102"/>
      <c r="B476" s="102"/>
      <c r="C476" s="104" t="str">
        <f>IFERROR(IF(AND(A476&lt;&gt;"",B476&lt;&gt;""),AANVRAAG!$B$6-1,""),"Gelijk aan ingangsdatum wijziging.")</f>
        <v/>
      </c>
    </row>
    <row r="477" spans="1:3" x14ac:dyDescent="0.25">
      <c r="A477" s="102"/>
      <c r="B477" s="102"/>
      <c r="C477" s="104" t="str">
        <f>IFERROR(IF(AND(A477&lt;&gt;"",B477&lt;&gt;""),AANVRAAG!$B$6-1,""),"Gelijk aan ingangsdatum wijziging.")</f>
        <v/>
      </c>
    </row>
    <row r="478" spans="1:3" x14ac:dyDescent="0.25">
      <c r="A478" s="102"/>
      <c r="B478" s="102"/>
      <c r="C478" s="104" t="str">
        <f>IFERROR(IF(AND(A478&lt;&gt;"",B478&lt;&gt;""),AANVRAAG!$B$6-1,""),"Gelijk aan ingangsdatum wijziging.")</f>
        <v/>
      </c>
    </row>
    <row r="479" spans="1:3" x14ac:dyDescent="0.25">
      <c r="A479" s="102"/>
      <c r="B479" s="102"/>
      <c r="C479" s="104" t="str">
        <f>IFERROR(IF(AND(A479&lt;&gt;"",B479&lt;&gt;""),AANVRAAG!$B$6-1,""),"Gelijk aan ingangsdatum wijziging.")</f>
        <v/>
      </c>
    </row>
    <row r="480" spans="1:3" x14ac:dyDescent="0.25">
      <c r="A480" s="102"/>
      <c r="B480" s="102"/>
      <c r="C480" s="104" t="str">
        <f>IFERROR(IF(AND(A480&lt;&gt;"",B480&lt;&gt;""),AANVRAAG!$B$6-1,""),"Gelijk aan ingangsdatum wijziging.")</f>
        <v/>
      </c>
    </row>
    <row r="481" spans="1:3" x14ac:dyDescent="0.25">
      <c r="A481" s="102"/>
      <c r="B481" s="102"/>
      <c r="C481" s="104" t="str">
        <f>IFERROR(IF(AND(A481&lt;&gt;"",B481&lt;&gt;""),AANVRAAG!$B$6-1,""),"Gelijk aan ingangsdatum wijziging.")</f>
        <v/>
      </c>
    </row>
    <row r="482" spans="1:3" x14ac:dyDescent="0.25">
      <c r="A482" s="102"/>
      <c r="B482" s="102"/>
      <c r="C482" s="104" t="str">
        <f>IFERROR(IF(AND(A482&lt;&gt;"",B482&lt;&gt;""),AANVRAAG!$B$6-1,""),"Gelijk aan ingangsdatum wijziging.")</f>
        <v/>
      </c>
    </row>
    <row r="483" spans="1:3" x14ac:dyDescent="0.25">
      <c r="A483" s="102"/>
      <c r="B483" s="102"/>
      <c r="C483" s="104" t="str">
        <f>IFERROR(IF(AND(A483&lt;&gt;"",B483&lt;&gt;""),AANVRAAG!$B$6-1,""),"Gelijk aan ingangsdatum wijziging.")</f>
        <v/>
      </c>
    </row>
    <row r="484" spans="1:3" x14ac:dyDescent="0.25">
      <c r="A484" s="102"/>
      <c r="B484" s="102"/>
      <c r="C484" s="104" t="str">
        <f>IFERROR(IF(AND(A484&lt;&gt;"",B484&lt;&gt;""),AANVRAAG!$B$6-1,""),"Gelijk aan ingangsdatum wijziging.")</f>
        <v/>
      </c>
    </row>
    <row r="485" spans="1:3" x14ac:dyDescent="0.25">
      <c r="A485" s="102"/>
      <c r="B485" s="102"/>
      <c r="C485" s="104" t="str">
        <f>IFERROR(IF(AND(A485&lt;&gt;"",B485&lt;&gt;""),AANVRAAG!$B$6-1,""),"Gelijk aan ingangsdatum wijziging.")</f>
        <v/>
      </c>
    </row>
    <row r="486" spans="1:3" x14ac:dyDescent="0.25">
      <c r="A486" s="102"/>
      <c r="B486" s="102"/>
      <c r="C486" s="104" t="str">
        <f>IFERROR(IF(AND(A486&lt;&gt;"",B486&lt;&gt;""),AANVRAAG!$B$6-1,""),"Gelijk aan ingangsdatum wijziging.")</f>
        <v/>
      </c>
    </row>
    <row r="487" spans="1:3" x14ac:dyDescent="0.25">
      <c r="A487" s="102"/>
      <c r="B487" s="102"/>
      <c r="C487" s="104" t="str">
        <f>IFERROR(IF(AND(A487&lt;&gt;"",B487&lt;&gt;""),AANVRAAG!$B$6-1,""),"Gelijk aan ingangsdatum wijziging.")</f>
        <v/>
      </c>
    </row>
    <row r="488" spans="1:3" x14ac:dyDescent="0.25">
      <c r="A488" s="102"/>
      <c r="B488" s="102"/>
      <c r="C488" s="104" t="str">
        <f>IFERROR(IF(AND(A488&lt;&gt;"",B488&lt;&gt;""),AANVRAAG!$B$6-1,""),"Gelijk aan ingangsdatum wijziging.")</f>
        <v/>
      </c>
    </row>
    <row r="489" spans="1:3" x14ac:dyDescent="0.25">
      <c r="A489" s="102"/>
      <c r="B489" s="102"/>
      <c r="C489" s="104" t="str">
        <f>IFERROR(IF(AND(A489&lt;&gt;"",B489&lt;&gt;""),AANVRAAG!$B$6-1,""),"Gelijk aan ingangsdatum wijziging.")</f>
        <v/>
      </c>
    </row>
    <row r="490" spans="1:3" x14ac:dyDescent="0.25">
      <c r="A490" s="102"/>
      <c r="B490" s="102"/>
      <c r="C490" s="104" t="str">
        <f>IFERROR(IF(AND(A490&lt;&gt;"",B490&lt;&gt;""),AANVRAAG!$B$6-1,""),"Gelijk aan ingangsdatum wijziging.")</f>
        <v/>
      </c>
    </row>
    <row r="491" spans="1:3" x14ac:dyDescent="0.25">
      <c r="A491" s="102"/>
      <c r="B491" s="102"/>
      <c r="C491" s="104" t="str">
        <f>IFERROR(IF(AND(A491&lt;&gt;"",B491&lt;&gt;""),AANVRAAG!$B$6-1,""),"Gelijk aan ingangsdatum wijziging.")</f>
        <v/>
      </c>
    </row>
    <row r="492" spans="1:3" x14ac:dyDescent="0.25">
      <c r="A492" s="102"/>
      <c r="B492" s="102"/>
      <c r="C492" s="104" t="str">
        <f>IFERROR(IF(AND(A492&lt;&gt;"",B492&lt;&gt;""),AANVRAAG!$B$6-1,""),"Gelijk aan ingangsdatum wijziging.")</f>
        <v/>
      </c>
    </row>
    <row r="493" spans="1:3" x14ac:dyDescent="0.25">
      <c r="A493" s="102"/>
      <c r="B493" s="102"/>
      <c r="C493" s="104" t="str">
        <f>IFERROR(IF(AND(A493&lt;&gt;"",B493&lt;&gt;""),AANVRAAG!$B$6-1,""),"Gelijk aan ingangsdatum wijziging.")</f>
        <v/>
      </c>
    </row>
    <row r="494" spans="1:3" x14ac:dyDescent="0.25">
      <c r="A494" s="102"/>
      <c r="B494" s="102"/>
      <c r="C494" s="104" t="str">
        <f>IFERROR(IF(AND(A494&lt;&gt;"",B494&lt;&gt;""),AANVRAAG!$B$6-1,""),"Gelijk aan ingangsdatum wijziging.")</f>
        <v/>
      </c>
    </row>
    <row r="495" spans="1:3" x14ac:dyDescent="0.25">
      <c r="A495" s="102"/>
      <c r="B495" s="102"/>
      <c r="C495" s="104" t="str">
        <f>IFERROR(IF(AND(A495&lt;&gt;"",B495&lt;&gt;""),AANVRAAG!$B$6-1,""),"Gelijk aan ingangsdatum wijziging.")</f>
        <v/>
      </c>
    </row>
    <row r="496" spans="1:3" x14ac:dyDescent="0.25">
      <c r="A496" s="102"/>
      <c r="B496" s="102"/>
      <c r="C496" s="104" t="str">
        <f>IFERROR(IF(AND(A496&lt;&gt;"",B496&lt;&gt;""),AANVRAAG!$B$6-1,""),"Gelijk aan ingangsdatum wijziging.")</f>
        <v/>
      </c>
    </row>
    <row r="497" spans="1:3" x14ac:dyDescent="0.25">
      <c r="A497" s="102"/>
      <c r="B497" s="102"/>
      <c r="C497" s="104" t="str">
        <f>IFERROR(IF(AND(A497&lt;&gt;"",B497&lt;&gt;""),AANVRAAG!$B$6-1,""),"Gelijk aan ingangsdatum wijziging.")</f>
        <v/>
      </c>
    </row>
    <row r="498" spans="1:3" x14ac:dyDescent="0.25">
      <c r="A498" s="102"/>
      <c r="B498" s="102"/>
      <c r="C498" s="104" t="str">
        <f>IFERROR(IF(AND(A498&lt;&gt;"",B498&lt;&gt;""),AANVRAAG!$B$6-1,""),"Gelijk aan ingangsdatum wijziging.")</f>
        <v/>
      </c>
    </row>
    <row r="499" spans="1:3" x14ac:dyDescent="0.25">
      <c r="A499" s="102"/>
      <c r="B499" s="102"/>
      <c r="C499" s="104" t="str">
        <f>IFERROR(IF(AND(A499&lt;&gt;"",B499&lt;&gt;""),AANVRAAG!$B$6-1,""),"Gelijk aan ingangsdatum wijziging.")</f>
        <v/>
      </c>
    </row>
    <row r="500" spans="1:3" x14ac:dyDescent="0.25">
      <c r="A500" s="102"/>
      <c r="B500" s="102"/>
      <c r="C500" s="104" t="str">
        <f>IFERROR(IF(AND(A500&lt;&gt;"",B500&lt;&gt;""),AANVRAAG!$B$6-1,""),"Gelijk aan ingangsdatum wijziging.")</f>
        <v/>
      </c>
    </row>
  </sheetData>
  <sheetProtection algorithmName="SHA-512" hashValue="xRKXqr2gfZ9sk3YSuu1UxeNY1LmxPGOZKwxrNwfnBzn2zNDScL/GYgEXsR8TH8QKur94pQ3tQr0+r6V+0yeyHQ==" saltValue="9QjpbtH02RfjXyNnMxZbNA==" spinCount="100000" sheet="1" objects="1" scenarios="1" formatCells="0" selectLockedCells="1"/>
  <conditionalFormatting sqref="A501:XFD1048576 X1:Y3 AA1:XFD3 A1:V2 D3:V3 D4:XFD500 A3:C500">
    <cfRule type="expression" dxfId="4" priority="1">
      <formula>AND(CELL("bescherming",A1)=0,A1="")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B0D4A-2ECC-4C7E-9764-A1C6298C754A}">
  <sheetPr codeName="Blad2"/>
  <dimension ref="A1:AA158"/>
  <sheetViews>
    <sheetView workbookViewId="0">
      <selection activeCell="B3" sqref="B3"/>
    </sheetView>
  </sheetViews>
  <sheetFormatPr defaultColWidth="9.1796875" defaultRowHeight="12.5" x14ac:dyDescent="0.25"/>
  <cols>
    <col min="1" max="1" width="32.1796875" style="9" customWidth="1"/>
    <col min="2" max="2" width="35.1796875" style="9" bestFit="1" customWidth="1"/>
    <col min="3" max="4" width="14.7265625" style="9" customWidth="1"/>
    <col min="5" max="5" width="14.453125" style="9" bestFit="1" customWidth="1"/>
    <col min="6" max="16384" width="9.1796875" style="9"/>
  </cols>
  <sheetData>
    <row r="1" spans="1:27" ht="13" x14ac:dyDescent="0.25">
      <c r="A1" s="27" t="s">
        <v>21</v>
      </c>
      <c r="B1" s="91" t="s">
        <v>89</v>
      </c>
      <c r="AA1" s="11" t="s">
        <v>3</v>
      </c>
    </row>
    <row r="2" spans="1:27" ht="13" x14ac:dyDescent="0.25">
      <c r="A2" s="27" t="s">
        <v>2</v>
      </c>
      <c r="B2" s="55">
        <v>2024</v>
      </c>
      <c r="AA2" s="11" t="s">
        <v>4</v>
      </c>
    </row>
    <row r="3" spans="1:27" ht="13" x14ac:dyDescent="0.25">
      <c r="A3" s="27" t="s">
        <v>22</v>
      </c>
      <c r="B3" s="79"/>
      <c r="AA3" s="11" t="s">
        <v>5</v>
      </c>
    </row>
    <row r="4" spans="1:27" ht="13" x14ac:dyDescent="0.25">
      <c r="A4" s="27" t="s">
        <v>92</v>
      </c>
      <c r="B4" s="60">
        <v>45200</v>
      </c>
      <c r="AA4" s="11"/>
    </row>
    <row r="6" spans="1:27" ht="13" x14ac:dyDescent="0.3">
      <c r="A6" s="10" t="s">
        <v>45</v>
      </c>
      <c r="B6" s="54" t="s">
        <v>44</v>
      </c>
      <c r="C6" s="54" t="s">
        <v>66</v>
      </c>
      <c r="D6" s="54" t="s">
        <v>65</v>
      </c>
      <c r="E6" s="10" t="s">
        <v>67</v>
      </c>
      <c r="F6" s="10" t="s">
        <v>68</v>
      </c>
    </row>
    <row r="7" spans="1:27" x14ac:dyDescent="0.25">
      <c r="A7" s="30" t="s">
        <v>46</v>
      </c>
      <c r="B7" s="61">
        <v>0.06</v>
      </c>
      <c r="C7" s="35">
        <v>0.66</v>
      </c>
      <c r="D7" s="59">
        <f>C7*4</f>
        <v>2.64</v>
      </c>
      <c r="E7" s="31" t="str">
        <f>TEXT(B7,"0,00%")</f>
        <v>6,00%</v>
      </c>
      <c r="F7" s="31" t="str">
        <f>TEXT(C7,"€ 0,00")</f>
        <v>€ 0,66</v>
      </c>
    </row>
    <row r="8" spans="1:27" x14ac:dyDescent="0.25">
      <c r="A8" s="30" t="s">
        <v>48</v>
      </c>
      <c r="B8" s="34" t="str">
        <f>CONCATENATE(TEXT(B7,"0,00%")," - ",TEXT(B9,"0,00%"))</f>
        <v>6,00% - 10,00%</v>
      </c>
      <c r="C8" s="35">
        <v>1.33</v>
      </c>
      <c r="D8" s="59">
        <f t="shared" ref="D8:D10" si="0">C8*4</f>
        <v>5.32</v>
      </c>
      <c r="E8" s="109" t="s">
        <v>96</v>
      </c>
      <c r="F8" s="31" t="str">
        <f t="shared" ref="F8:F10" si="1">TEXT(C8,"€ 0,00")</f>
        <v>€ 1,33</v>
      </c>
    </row>
    <row r="9" spans="1:27" x14ac:dyDescent="0.25">
      <c r="A9" s="30" t="s">
        <v>47</v>
      </c>
      <c r="B9" s="61">
        <v>0.1</v>
      </c>
      <c r="C9" s="35">
        <v>2</v>
      </c>
      <c r="D9" s="59">
        <f t="shared" si="0"/>
        <v>8</v>
      </c>
      <c r="E9" s="31" t="str">
        <f t="shared" ref="E9" si="2">TEXT(B9,"0,00%")</f>
        <v>10,00%</v>
      </c>
      <c r="F9" s="31" t="str">
        <f t="shared" si="1"/>
        <v>€ 2,00</v>
      </c>
    </row>
    <row r="10" spans="1:27" x14ac:dyDescent="0.25">
      <c r="A10" s="62" t="s">
        <v>69</v>
      </c>
      <c r="B10" s="12"/>
      <c r="C10" s="35">
        <v>0.16</v>
      </c>
      <c r="D10" s="59">
        <f t="shared" si="0"/>
        <v>0.64</v>
      </c>
      <c r="E10" s="31"/>
      <c r="F10" s="31" t="str">
        <f t="shared" si="1"/>
        <v>€ 0,16</v>
      </c>
    </row>
    <row r="12" spans="1:27" ht="13" x14ac:dyDescent="0.3">
      <c r="A12" s="10" t="s">
        <v>62</v>
      </c>
    </row>
    <row r="13" spans="1:27" x14ac:dyDescent="0.25">
      <c r="A13" s="56" t="s">
        <v>63</v>
      </c>
      <c r="B13" s="57" t="e">
        <f>AANVRAAG!D19/AANVRAAG!D17</f>
        <v>#DIV/0!</v>
      </c>
      <c r="C13" s="12"/>
    </row>
    <row r="15" spans="1:27" hidden="1" x14ac:dyDescent="0.25"/>
    <row r="16" spans="1:2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spans="1:1" hidden="1" x14ac:dyDescent="0.25"/>
    <row r="66" spans="1:1" hidden="1" x14ac:dyDescent="0.25"/>
    <row r="67" spans="1:1" hidden="1" x14ac:dyDescent="0.25"/>
    <row r="68" spans="1:1" hidden="1" x14ac:dyDescent="0.25"/>
    <row r="69" spans="1:1" hidden="1" x14ac:dyDescent="0.25"/>
    <row r="70" spans="1:1" hidden="1" x14ac:dyDescent="0.25"/>
    <row r="71" spans="1:1" hidden="1" x14ac:dyDescent="0.25"/>
    <row r="72" spans="1:1" hidden="1" x14ac:dyDescent="0.25"/>
    <row r="73" spans="1:1" hidden="1" x14ac:dyDescent="0.25"/>
    <row r="74" spans="1:1" hidden="1" x14ac:dyDescent="0.25"/>
    <row r="75" spans="1:1" hidden="1" x14ac:dyDescent="0.25"/>
    <row r="76" spans="1:1" hidden="1" x14ac:dyDescent="0.25"/>
    <row r="77" spans="1:1" hidden="1" x14ac:dyDescent="0.25"/>
    <row r="78" spans="1:1" hidden="1" x14ac:dyDescent="0.25"/>
    <row r="80" spans="1:1" x14ac:dyDescent="0.25">
      <c r="A80" s="85" t="s">
        <v>85</v>
      </c>
    </row>
    <row r="81" spans="1:4" ht="13" x14ac:dyDescent="0.3">
      <c r="A81" s="10" t="s">
        <v>49</v>
      </c>
    </row>
    <row r="82" spans="1:4" x14ac:dyDescent="0.25">
      <c r="A82" s="30" t="s">
        <v>24</v>
      </c>
      <c r="B82" s="46" t="b">
        <f>IF(C82&gt;1,TRUE)</f>
        <v>0</v>
      </c>
      <c r="C82" s="31">
        <f>COUNTA(DEELNEMERSLIJST!A:A)</f>
        <v>1</v>
      </c>
    </row>
    <row r="83" spans="1:4" x14ac:dyDescent="0.25">
      <c r="A83" s="30" t="s">
        <v>25</v>
      </c>
      <c r="B83" s="46" t="b">
        <f t="shared" ref="B83:B85" si="3">IF(C83&gt;1,TRUE)</f>
        <v>0</v>
      </c>
      <c r="C83" s="31">
        <f>COUNTA(DEELNEMERSLIJST!B:B)</f>
        <v>1</v>
      </c>
    </row>
    <row r="84" spans="1:4" x14ac:dyDescent="0.25">
      <c r="A84" s="30" t="s">
        <v>26</v>
      </c>
      <c r="B84" s="46" t="b">
        <f t="shared" si="3"/>
        <v>1</v>
      </c>
      <c r="C84" s="31">
        <f>COUNTA(DEELNEMERSLIJST!F:F)</f>
        <v>500</v>
      </c>
    </row>
    <row r="85" spans="1:4" x14ac:dyDescent="0.25">
      <c r="A85" s="30" t="s">
        <v>27</v>
      </c>
      <c r="B85" s="46" t="b">
        <f t="shared" si="3"/>
        <v>1</v>
      </c>
      <c r="C85" s="31">
        <f>COUNTA(DEELNEMERSLIJST!G:G)</f>
        <v>500</v>
      </c>
    </row>
    <row r="86" spans="1:4" x14ac:dyDescent="0.25">
      <c r="A86" s="30" t="s">
        <v>33</v>
      </c>
      <c r="B86" s="12" t="b">
        <f>AND(B82,B83,B84,B85)</f>
        <v>0</v>
      </c>
      <c r="C86" s="31"/>
    </row>
    <row r="88" spans="1:4" x14ac:dyDescent="0.25">
      <c r="A88" s="86" t="s">
        <v>24</v>
      </c>
      <c r="B88" s="87" t="b">
        <f>IF(C88&gt;1,TRUE)</f>
        <v>0</v>
      </c>
      <c r="C88" s="88">
        <f>COUNTA('GESTOPTE PRAKTIJKEN'!A:A)</f>
        <v>1</v>
      </c>
      <c r="D88" s="89"/>
    </row>
    <row r="89" spans="1:4" x14ac:dyDescent="0.25">
      <c r="A89" s="86" t="s">
        <v>25</v>
      </c>
      <c r="B89" s="87" t="b">
        <f t="shared" ref="B89" si="4">IF(C89&gt;1,TRUE)</f>
        <v>0</v>
      </c>
      <c r="C89" s="88">
        <f>COUNTA('GESTOPTE PRAKTIJKEN'!B:B)</f>
        <v>1</v>
      </c>
      <c r="D89" s="89"/>
    </row>
    <row r="90" spans="1:4" x14ac:dyDescent="0.25">
      <c r="A90" s="86" t="s">
        <v>33</v>
      </c>
      <c r="B90" s="86" t="b">
        <f>AND(B88,B89)</f>
        <v>0</v>
      </c>
      <c r="C90" s="88"/>
      <c r="D90" s="89" t="s">
        <v>86</v>
      </c>
    </row>
    <row r="91" spans="1:4" x14ac:dyDescent="0.25">
      <c r="A91" s="82"/>
      <c r="B91" s="82"/>
      <c r="C91" s="90"/>
      <c r="D91" s="89"/>
    </row>
    <row r="92" spans="1:4" x14ac:dyDescent="0.25">
      <c r="A92" s="86" t="s">
        <v>87</v>
      </c>
      <c r="B92" s="87" t="b">
        <v>0</v>
      </c>
      <c r="C92" s="90"/>
      <c r="D92" s="89"/>
    </row>
    <row r="93" spans="1:4" x14ac:dyDescent="0.25">
      <c r="A93" s="86" t="s">
        <v>88</v>
      </c>
      <c r="B93" s="87" t="b">
        <v>0</v>
      </c>
      <c r="C93" s="90"/>
      <c r="D93" s="89"/>
    </row>
    <row r="96" spans="1:4" x14ac:dyDescent="0.25">
      <c r="A96" s="12" t="str">
        <f>AANVRAAG!$C3</f>
        <v>nieuwe aanvraag</v>
      </c>
      <c r="B96" s="46" t="b">
        <v>0</v>
      </c>
      <c r="C96" s="31">
        <f>IF(B96,1,0)</f>
        <v>0</v>
      </c>
    </row>
    <row r="97" spans="1:3" x14ac:dyDescent="0.25">
      <c r="A97" s="12" t="str">
        <f>AANVRAAG!$C4</f>
        <v>wijziging</v>
      </c>
      <c r="B97" s="46" t="b">
        <v>0</v>
      </c>
      <c r="C97" s="31">
        <f>IF(B97,1,0)</f>
        <v>0</v>
      </c>
    </row>
    <row r="98" spans="1:3" x14ac:dyDescent="0.25">
      <c r="A98" s="75" t="s">
        <v>32</v>
      </c>
      <c r="B98" s="31" t="str">
        <f>IF(C98=0,"geel",IF(C98&gt;1,"rood","geen"))</f>
        <v>geel</v>
      </c>
      <c r="C98" s="31">
        <f>SUM(C96:C97)</f>
        <v>0</v>
      </c>
    </row>
    <row r="99" spans="1:3" x14ac:dyDescent="0.25">
      <c r="A99" s="30" t="s">
        <v>33</v>
      </c>
      <c r="B99" s="31" t="b">
        <f>IF(NOT(B98="geel"),TRUE)</f>
        <v>0</v>
      </c>
      <c r="C99" s="31"/>
    </row>
    <row r="100" spans="1:3" x14ac:dyDescent="0.25">
      <c r="A100" s="30" t="s">
        <v>34</v>
      </c>
      <c r="B100" s="31" t="b">
        <f>IF(B98&lt;&gt;"rood",TRUE)</f>
        <v>1</v>
      </c>
      <c r="C100" s="31"/>
    </row>
    <row r="102" spans="1:3" x14ac:dyDescent="0.25">
      <c r="A102" s="56" t="s">
        <v>61</v>
      </c>
      <c r="B102" s="12" t="b">
        <f>IF(AANVRAAG!B5&lt;&gt;"",TRUE)</f>
        <v>0</v>
      </c>
      <c r="C102" s="12"/>
    </row>
    <row r="104" spans="1:3" x14ac:dyDescent="0.25">
      <c r="A104" s="12" t="str">
        <f>AANVRAAG!A8</f>
        <v>Naam Regionale Huisartsen Organisatie (RHO)</v>
      </c>
      <c r="B104" s="12" t="b">
        <f>NOT(AANVRAAG!B8="")</f>
        <v>0</v>
      </c>
      <c r="C104" s="12"/>
    </row>
    <row r="105" spans="1:3" x14ac:dyDescent="0.25">
      <c r="A105" s="12" t="str">
        <f>AANVRAAG!A9</f>
        <v>AGB-code</v>
      </c>
      <c r="B105" s="12" t="b">
        <f>NOT(AANVRAAG!B9="")</f>
        <v>0</v>
      </c>
      <c r="C105" s="12"/>
    </row>
    <row r="106" spans="1:3" x14ac:dyDescent="0.25">
      <c r="A106" s="12" t="str">
        <f>AANVRAAG!A10</f>
        <v>Contactpersoon</v>
      </c>
      <c r="B106" s="12" t="b">
        <f>NOT(AANVRAAG!B10="")</f>
        <v>0</v>
      </c>
      <c r="C106" s="12"/>
    </row>
    <row r="107" spans="1:3" x14ac:dyDescent="0.25">
      <c r="A107" s="12" t="str">
        <f>AANVRAAG!A11</f>
        <v>Telefoon contactpersoon</v>
      </c>
      <c r="B107" s="12" t="b">
        <f>NOT(AANVRAAG!B11="")</f>
        <v>0</v>
      </c>
      <c r="C107" s="12"/>
    </row>
    <row r="108" spans="1:3" x14ac:dyDescent="0.25">
      <c r="A108" s="12" t="str">
        <f>AANVRAAG!A12</f>
        <v>E-mail contactpersoon</v>
      </c>
      <c r="B108" s="12" t="b">
        <f>NOT(AANVRAAG!B12="")</f>
        <v>0</v>
      </c>
      <c r="C108" s="12"/>
    </row>
    <row r="109" spans="1:3" x14ac:dyDescent="0.25">
      <c r="A109" s="30" t="s">
        <v>33</v>
      </c>
      <c r="B109" s="12" t="b">
        <f>AND(B104:B108)</f>
        <v>0</v>
      </c>
      <c r="C109" s="12"/>
    </row>
    <row r="111" spans="1:3" x14ac:dyDescent="0.25">
      <c r="A111" s="70" t="s">
        <v>74</v>
      </c>
      <c r="B111" s="46" t="b">
        <v>0</v>
      </c>
      <c r="C111" s="12"/>
    </row>
    <row r="112" spans="1:3" x14ac:dyDescent="0.25">
      <c r="A112" s="70" t="s">
        <v>75</v>
      </c>
      <c r="B112" s="46" t="b">
        <v>0</v>
      </c>
      <c r="C112" s="12"/>
    </row>
    <row r="113" spans="1:3" x14ac:dyDescent="0.25">
      <c r="A113" s="30" t="s">
        <v>33</v>
      </c>
      <c r="B113" s="31" t="b">
        <f>OR(B111,B112)</f>
        <v>0</v>
      </c>
      <c r="C113" s="31"/>
    </row>
    <row r="114" spans="1:3" x14ac:dyDescent="0.25">
      <c r="A114" s="30" t="s">
        <v>34</v>
      </c>
      <c r="B114" s="31" t="b">
        <f>NOT(AND(B111,B112))</f>
        <v>1</v>
      </c>
      <c r="C114" s="31"/>
    </row>
    <row r="116" spans="1:3" x14ac:dyDescent="0.25">
      <c r="A116" s="70" t="s">
        <v>76</v>
      </c>
      <c r="B116" s="12" t="b">
        <f>IF(B111,C116,TRUE)</f>
        <v>1</v>
      </c>
      <c r="C116" s="12" t="b">
        <f>IF(AANVRAAG!D15&lt;&gt;"",TRUE)</f>
        <v>0</v>
      </c>
    </row>
    <row r="117" spans="1:3" x14ac:dyDescent="0.25">
      <c r="A117" s="70" t="s">
        <v>33</v>
      </c>
      <c r="B117" s="12" t="b">
        <f>IF(B111,B116,TRUE)</f>
        <v>1</v>
      </c>
      <c r="C117" s="12"/>
    </row>
    <row r="119" spans="1:3" x14ac:dyDescent="0.25">
      <c r="A119" s="75" t="s">
        <v>80</v>
      </c>
      <c r="B119" s="12" t="b">
        <f>IF(B111,C119,TRUE)</f>
        <v>1</v>
      </c>
      <c r="C119" s="46" t="b">
        <v>0</v>
      </c>
    </row>
    <row r="120" spans="1:3" x14ac:dyDescent="0.25">
      <c r="A120" s="30" t="s">
        <v>41</v>
      </c>
      <c r="B120" s="46" t="b">
        <v>0</v>
      </c>
      <c r="C120" s="31"/>
    </row>
    <row r="121" spans="1:3" x14ac:dyDescent="0.25">
      <c r="A121" s="30" t="s">
        <v>42</v>
      </c>
      <c r="B121" s="46" t="b">
        <v>0</v>
      </c>
      <c r="C121" s="31"/>
    </row>
    <row r="122" spans="1:3" x14ac:dyDescent="0.25">
      <c r="A122" s="30" t="s">
        <v>33</v>
      </c>
      <c r="B122" s="31" t="b">
        <f>AND(B119,B120,B121)</f>
        <v>0</v>
      </c>
      <c r="C122" s="31"/>
    </row>
    <row r="124" spans="1:3" x14ac:dyDescent="0.25">
      <c r="A124" s="30" t="s">
        <v>39</v>
      </c>
      <c r="B124" s="12" t="b">
        <f>NOT(AND(B86,B99,B102,B109,B113,B117,B122))</f>
        <v>1</v>
      </c>
      <c r="C124" s="30" t="s">
        <v>35</v>
      </c>
    </row>
    <row r="125" spans="1:3" x14ac:dyDescent="0.25">
      <c r="A125" s="30" t="s">
        <v>40</v>
      </c>
      <c r="B125" s="12" t="b">
        <f>NOT(AND(B100,B114))</f>
        <v>0</v>
      </c>
      <c r="C125" s="30" t="s">
        <v>36</v>
      </c>
    </row>
    <row r="126" spans="1:3" ht="13" x14ac:dyDescent="0.3">
      <c r="A126" s="30" t="s">
        <v>37</v>
      </c>
      <c r="B126" s="37" t="str">
        <f>IFERROR(IF(B111,B128,B127),C126)</f>
        <v>Het tarief kan niet worden berekend.</v>
      </c>
      <c r="C126" s="30" t="s">
        <v>38</v>
      </c>
    </row>
    <row r="127" spans="1:3" x14ac:dyDescent="0.25">
      <c r="A127" s="70" t="s">
        <v>77</v>
      </c>
      <c r="B127" s="12" t="e">
        <f>AANVRAAG!D19/AANVRAAG!D17/4</f>
        <v>#DIV/0!</v>
      </c>
      <c r="C127" s="12"/>
    </row>
    <row r="128" spans="1:3" x14ac:dyDescent="0.25">
      <c r="A128" s="70" t="s">
        <v>78</v>
      </c>
      <c r="B128" s="12" t="e">
        <f>B127+C10</f>
        <v>#DIV/0!</v>
      </c>
      <c r="C128" s="12"/>
    </row>
    <row r="129" spans="1:5" x14ac:dyDescent="0.25">
      <c r="A129" s="73"/>
    </row>
    <row r="130" spans="1:5" x14ac:dyDescent="0.25">
      <c r="A130" s="47"/>
      <c r="B130" s="47"/>
      <c r="C130" s="47"/>
      <c r="D130" s="47"/>
      <c r="E130" s="47"/>
    </row>
    <row r="131" spans="1:5" ht="13" x14ac:dyDescent="0.3">
      <c r="A131" s="10" t="s">
        <v>60</v>
      </c>
      <c r="B131" s="54" t="s">
        <v>54</v>
      </c>
      <c r="C131" s="54" t="s">
        <v>55</v>
      </c>
      <c r="D131" s="47"/>
      <c r="E131" s="47"/>
    </row>
    <row r="132" spans="1:5" x14ac:dyDescent="0.25">
      <c r="A132" s="48" t="s">
        <v>58</v>
      </c>
      <c r="B132" s="53">
        <f>AANVRAAG!B5</f>
        <v>0</v>
      </c>
      <c r="C132" s="47"/>
      <c r="D132" s="47"/>
      <c r="E132" s="47"/>
    </row>
    <row r="133" spans="1:5" x14ac:dyDescent="0.25">
      <c r="A133" s="48" t="s">
        <v>51</v>
      </c>
      <c r="B133" s="52">
        <f>MONTH(B132)</f>
        <v>1</v>
      </c>
      <c r="C133" s="47"/>
      <c r="D133" s="47"/>
      <c r="E133" s="47"/>
    </row>
    <row r="134" spans="1:5" x14ac:dyDescent="0.25">
      <c r="A134" s="48" t="s">
        <v>52</v>
      </c>
      <c r="B134" s="52">
        <f>YEAR(B132)</f>
        <v>1900</v>
      </c>
      <c r="C134" s="52">
        <f>IF(C135=1,B134+1,B134)</f>
        <v>1900</v>
      </c>
      <c r="D134" s="47"/>
      <c r="E134" s="47"/>
    </row>
    <row r="135" spans="1:5" x14ac:dyDescent="0.25">
      <c r="A135" s="48" t="s">
        <v>59</v>
      </c>
      <c r="B135" s="52">
        <f>VLOOKUP(B133,A138:B149,2,FALSE)</f>
        <v>1</v>
      </c>
      <c r="C135" s="52">
        <f>VLOOKUP(B133,A138:C149,3,FALSE)</f>
        <v>4</v>
      </c>
      <c r="E135" s="47"/>
    </row>
    <row r="136" spans="1:5" x14ac:dyDescent="0.25">
      <c r="A136" s="48" t="s">
        <v>56</v>
      </c>
      <c r="B136" s="52">
        <v>1</v>
      </c>
      <c r="C136" s="52">
        <v>1</v>
      </c>
      <c r="E136" s="47"/>
    </row>
    <row r="137" spans="1:5" x14ac:dyDescent="0.25">
      <c r="A137" s="51" t="s">
        <v>57</v>
      </c>
      <c r="B137" s="53" t="str">
        <f>IF(OR(B132="",B132=0),"",DATE(B134,B135,B136))</f>
        <v/>
      </c>
      <c r="C137" s="53" t="str">
        <f>IF(OR(B132="",B132=0),"",DATE(C134,C135,C136))</f>
        <v/>
      </c>
      <c r="E137" s="47"/>
    </row>
    <row r="138" spans="1:5" x14ac:dyDescent="0.25">
      <c r="A138" s="52">
        <v>1</v>
      </c>
      <c r="B138" s="52">
        <v>1</v>
      </c>
      <c r="C138" s="52">
        <v>4</v>
      </c>
      <c r="E138" s="47"/>
    </row>
    <row r="139" spans="1:5" x14ac:dyDescent="0.25">
      <c r="A139" s="52">
        <v>2</v>
      </c>
      <c r="B139" s="52">
        <v>1</v>
      </c>
      <c r="C139" s="52">
        <v>4</v>
      </c>
      <c r="E139" s="47"/>
    </row>
    <row r="140" spans="1:5" x14ac:dyDescent="0.25">
      <c r="A140" s="52">
        <v>3</v>
      </c>
      <c r="B140" s="52">
        <v>1</v>
      </c>
      <c r="C140" s="52">
        <v>4</v>
      </c>
      <c r="E140" s="47"/>
    </row>
    <row r="141" spans="1:5" x14ac:dyDescent="0.25">
      <c r="A141" s="52">
        <v>4</v>
      </c>
      <c r="B141" s="52">
        <v>4</v>
      </c>
      <c r="C141" s="52">
        <v>7</v>
      </c>
      <c r="E141" s="47"/>
    </row>
    <row r="142" spans="1:5" x14ac:dyDescent="0.25">
      <c r="A142" s="52">
        <v>5</v>
      </c>
      <c r="B142" s="52">
        <v>4</v>
      </c>
      <c r="C142" s="52">
        <v>7</v>
      </c>
      <c r="E142" s="47"/>
    </row>
    <row r="143" spans="1:5" x14ac:dyDescent="0.25">
      <c r="A143" s="52">
        <v>6</v>
      </c>
      <c r="B143" s="52">
        <v>4</v>
      </c>
      <c r="C143" s="52">
        <v>7</v>
      </c>
      <c r="E143" s="47"/>
    </row>
    <row r="144" spans="1:5" x14ac:dyDescent="0.25">
      <c r="A144" s="52">
        <v>7</v>
      </c>
      <c r="B144" s="52">
        <v>7</v>
      </c>
      <c r="C144" s="52">
        <v>10</v>
      </c>
      <c r="E144" s="47"/>
    </row>
    <row r="145" spans="1:5" x14ac:dyDescent="0.25">
      <c r="A145" s="52">
        <v>8</v>
      </c>
      <c r="B145" s="52">
        <v>7</v>
      </c>
      <c r="C145" s="52">
        <v>10</v>
      </c>
      <c r="E145" s="47"/>
    </row>
    <row r="146" spans="1:5" x14ac:dyDescent="0.25">
      <c r="A146" s="52">
        <v>9</v>
      </c>
      <c r="B146" s="52">
        <v>7</v>
      </c>
      <c r="C146" s="52">
        <v>10</v>
      </c>
      <c r="E146" s="47"/>
    </row>
    <row r="147" spans="1:5" x14ac:dyDescent="0.25">
      <c r="A147" s="52">
        <v>10</v>
      </c>
      <c r="B147" s="52">
        <v>10</v>
      </c>
      <c r="C147" s="52">
        <v>1</v>
      </c>
      <c r="E147" s="47"/>
    </row>
    <row r="148" spans="1:5" x14ac:dyDescent="0.25">
      <c r="A148" s="52">
        <v>11</v>
      </c>
      <c r="B148" s="52">
        <v>10</v>
      </c>
      <c r="C148" s="52">
        <v>1</v>
      </c>
      <c r="E148" s="47"/>
    </row>
    <row r="149" spans="1:5" x14ac:dyDescent="0.25">
      <c r="A149" s="52">
        <v>12</v>
      </c>
      <c r="B149" s="52">
        <v>10</v>
      </c>
      <c r="C149" s="52">
        <v>1</v>
      </c>
      <c r="E149" s="47"/>
    </row>
    <row r="150" spans="1:5" x14ac:dyDescent="0.25">
      <c r="A150" s="47"/>
      <c r="B150" s="47"/>
      <c r="C150" s="47"/>
      <c r="D150" s="47"/>
      <c r="E150" s="47"/>
    </row>
    <row r="151" spans="1:5" ht="13" x14ac:dyDescent="0.3">
      <c r="A151" s="10" t="s">
        <v>11</v>
      </c>
      <c r="B151" s="13"/>
      <c r="C151" s="14"/>
      <c r="D151" s="15"/>
    </row>
    <row r="152" spans="1:5" x14ac:dyDescent="0.25">
      <c r="A152" s="36" t="s">
        <v>13</v>
      </c>
      <c r="B152" s="13"/>
      <c r="C152" s="14"/>
      <c r="D152" s="15"/>
    </row>
    <row r="153" spans="1:5" x14ac:dyDescent="0.25">
      <c r="A153" s="36" t="s">
        <v>6</v>
      </c>
      <c r="B153" s="13"/>
      <c r="C153" s="14"/>
      <c r="D153" s="15"/>
    </row>
    <row r="154" spans="1:5" x14ac:dyDescent="0.25">
      <c r="A154" s="36" t="s">
        <v>7</v>
      </c>
      <c r="B154" s="13"/>
      <c r="C154" s="14"/>
      <c r="D154" s="15"/>
    </row>
    <row r="155" spans="1:5" x14ac:dyDescent="0.25">
      <c r="A155" s="36" t="s">
        <v>8</v>
      </c>
      <c r="B155" s="13"/>
      <c r="C155" s="14"/>
      <c r="D155" s="15"/>
    </row>
    <row r="156" spans="1:5" x14ac:dyDescent="0.25">
      <c r="A156" s="36" t="s">
        <v>9</v>
      </c>
      <c r="B156" s="13"/>
      <c r="C156" s="14"/>
      <c r="D156" s="15"/>
    </row>
    <row r="157" spans="1:5" x14ac:dyDescent="0.25">
      <c r="A157" s="36" t="s">
        <v>10</v>
      </c>
      <c r="B157" s="13"/>
      <c r="C157" s="14"/>
      <c r="D157" s="15"/>
    </row>
    <row r="158" spans="1:5" ht="13" x14ac:dyDescent="0.3">
      <c r="A158" s="10" t="s">
        <v>14</v>
      </c>
    </row>
  </sheetData>
  <sheetProtection algorithmName="SHA-512" hashValue="19irJCJJ2lrsvx7yHs4A3RgGPb+HD81TKvUQHLevWtPZiKl9poiIEXYKYpItOuzHKnqJ4QVxRfPwQb6OefVRLA==" saltValue="vb6uN1rEhIKjrB3gCvBg7g==" spinCount="100000" sheet="1" objects="1" scenarios="1" formatCells="0"/>
  <conditionalFormatting sqref="C1:XFD1 A82:A85 C82:XFD85 A150:XFD1048576 E135:XFD149 A135:C149 A86:XFD87 A117:XFD118 A120:XFD134 C119:XFD119 A119 A116 C116:XFD116 A2:XFD79 B80:XFD81 A94:XFD115 E88:XFD93">
    <cfRule type="expression" dxfId="3" priority="4">
      <formula>CELL("bescherming",A1)=0</formula>
    </cfRule>
  </conditionalFormatting>
  <conditionalFormatting sqref="A1:B1">
    <cfRule type="expression" dxfId="2" priority="3">
      <formula>CELL("bescherming",A1)=0</formula>
    </cfRule>
  </conditionalFormatting>
  <conditionalFormatting sqref="A80">
    <cfRule type="expression" dxfId="1" priority="2">
      <formula>CELL("bescherming",A80)=0</formula>
    </cfRule>
  </conditionalFormatting>
  <conditionalFormatting sqref="A88:D93">
    <cfRule type="expression" dxfId="0" priority="1">
      <formula>CELL("bescherming",A88)=0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1973c0-4930-466a-94f8-d04dc7b03c32">
      <Terms xmlns="http://schemas.microsoft.com/office/infopath/2007/PartnerControls"/>
    </lcf76f155ced4ddcb4097134ff3c332f>
    <TaxCatchAll xmlns="d8e08b77-8aae-43ce-8736-4e0f2ad6de2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152BFE63704D8A1BEF5C5271171C" ma:contentTypeVersion="15" ma:contentTypeDescription="Een nieuw document maken." ma:contentTypeScope="" ma:versionID="f91a38cd69b517768be7558bf163ed08">
  <xsd:schema xmlns:xsd="http://www.w3.org/2001/XMLSchema" xmlns:xs="http://www.w3.org/2001/XMLSchema" xmlns:p="http://schemas.microsoft.com/office/2006/metadata/properties" xmlns:ns2="d8e08b77-8aae-43ce-8736-4e0f2ad6de28" xmlns:ns3="701973c0-4930-466a-94f8-d04dc7b03c32" targetNamespace="http://schemas.microsoft.com/office/2006/metadata/properties" ma:root="true" ma:fieldsID="5fd433a7e5eb4ca5b4fd1836fbdd3565" ns2:_="" ns3:_="">
    <xsd:import namespace="d8e08b77-8aae-43ce-8736-4e0f2ad6de28"/>
    <xsd:import namespace="701973c0-4930-466a-94f8-d04dc7b03c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08b77-8aae-43ce-8736-4e0f2ad6de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7eeda81-9843-4d68-86d0-7d1589e7071f}" ma:internalName="TaxCatchAll" ma:showField="CatchAllData" ma:web="d8e08b77-8aae-43ce-8736-4e0f2ad6de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973c0-4930-466a-94f8-d04dc7b0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2000F2-351B-4079-A3AA-B087050A0CED}">
  <ds:schemaRefs>
    <ds:schemaRef ds:uri="http://schemas.microsoft.com/office/2006/documentManagement/types"/>
    <ds:schemaRef ds:uri="http://schemas.microsoft.com/office/infopath/2007/PartnerControls"/>
    <ds:schemaRef ds:uri="d8e08b77-8aae-43ce-8736-4e0f2ad6de28"/>
    <ds:schemaRef ds:uri="http://purl.org/dc/elements/1.1/"/>
    <ds:schemaRef ds:uri="http://schemas.microsoft.com/office/2006/metadata/properties"/>
    <ds:schemaRef ds:uri="701973c0-4930-466a-94f8-d04dc7b03c3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2CA1F98-9385-4F74-AC32-8436AAB5D6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B528F9-86FC-44E7-A365-69EA8A7DFC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08b77-8aae-43ce-8736-4e0f2ad6de28"/>
    <ds:schemaRef ds:uri="701973c0-4930-466a-94f8-d04dc7b03c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5</vt:i4>
      </vt:variant>
    </vt:vector>
  </HeadingPairs>
  <TitlesOfParts>
    <vt:vector size="9" baseType="lpstr">
      <vt:lpstr>AANVRAAG</vt:lpstr>
      <vt:lpstr>DEELNEMERSLIJST</vt:lpstr>
      <vt:lpstr>GESTOPTE PRAKTIJKEN</vt:lpstr>
      <vt:lpstr>BEHEER</vt:lpstr>
      <vt:lpstr>AANVRAAG!Afdrukbereik</vt:lpstr>
      <vt:lpstr>'GESTOPTE PRAKTIJKEN'!Afdrukbereik</vt:lpstr>
      <vt:lpstr>jaarT</vt:lpstr>
      <vt:lpstr>prestatie</vt:lpstr>
      <vt:lpstr>versie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lastPrinted>2019-12-23T10:59:41Z</cp:lastPrinted>
  <dcterms:created xsi:type="dcterms:W3CDTF">2015-06-05T18:17:20Z</dcterms:created>
  <dcterms:modified xsi:type="dcterms:W3CDTF">2023-11-16T12:35:28Z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0x010100CA2D152BFE63704D8A1BEF5C5271171C</vt:lpwstr>
  </property>
  <property fmtid="{D5CDD505-2E9C-101B-9397-08002B2CF9AE}" pid="3" name="MediaServiceImageTags">
    <vt:lpwstr/>
  </property>
</Properties>
</file>